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mccoyouth.sharepoint.com/sites/MCCOY_Management/Shared Documents/Budget/2024 budget/"/>
    </mc:Choice>
  </mc:AlternateContent>
  <xr:revisionPtr revIDLastSave="3" documentId="8_{03610970-D217-448D-858E-5B5819826AB3}" xr6:coauthVersionLast="47" xr6:coauthVersionMax="47" xr10:uidLastSave="{296D3B1C-B648-4007-98D6-9106B827CD9B}"/>
  <bookViews>
    <workbookView xWindow="-28920" yWindow="-120" windowWidth="29040" windowHeight="15720" xr2:uid="{00000000-000D-0000-FFFF-FFFF00000000}"/>
  </bookViews>
  <sheets>
    <sheet name="Fiscal Year Comparison" sheetId="6" r:id="rId1"/>
    <sheet name="Condensed" sheetId="5" r:id="rId2"/>
    <sheet name="Expand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" i="3" l="1"/>
  <c r="K39" i="6"/>
  <c r="L14" i="6"/>
  <c r="K14" i="6"/>
  <c r="K8" i="6"/>
  <c r="K23" i="6" s="1"/>
  <c r="L8" i="6"/>
  <c r="K19" i="6"/>
  <c r="L19" i="6"/>
  <c r="K33" i="6"/>
  <c r="L33" i="6"/>
  <c r="L39" i="6"/>
  <c r="K43" i="6"/>
  <c r="L43" i="6"/>
  <c r="K48" i="6"/>
  <c r="L48" i="6"/>
  <c r="K51" i="6"/>
  <c r="L51" i="6"/>
  <c r="K54" i="6"/>
  <c r="L54" i="6"/>
  <c r="K63" i="6"/>
  <c r="L63" i="6"/>
  <c r="K68" i="6"/>
  <c r="L68" i="6"/>
  <c r="K72" i="6"/>
  <c r="L72" i="6"/>
  <c r="K76" i="6"/>
  <c r="L76" i="6"/>
  <c r="K81" i="6"/>
  <c r="L81" i="6"/>
  <c r="K86" i="6"/>
  <c r="L86" i="6"/>
  <c r="W84" i="5"/>
  <c r="W86" i="5"/>
  <c r="W83" i="5"/>
  <c r="W82" i="5"/>
  <c r="W81" i="5"/>
  <c r="W79" i="5"/>
  <c r="W78" i="5"/>
  <c r="W77" i="5"/>
  <c r="W76" i="5"/>
  <c r="W74" i="5"/>
  <c r="W73" i="5"/>
  <c r="W72" i="5"/>
  <c r="W70" i="5"/>
  <c r="W69" i="5"/>
  <c r="W68" i="5"/>
  <c r="W66" i="5"/>
  <c r="W65" i="5"/>
  <c r="W64" i="5"/>
  <c r="W63" i="5"/>
  <c r="W61" i="5"/>
  <c r="W60" i="5"/>
  <c r="W59" i="5"/>
  <c r="W58" i="5"/>
  <c r="W57" i="5"/>
  <c r="W56" i="5"/>
  <c r="W55" i="5"/>
  <c r="W54" i="5"/>
  <c r="W52" i="5"/>
  <c r="W51" i="5"/>
  <c r="W49" i="5"/>
  <c r="W48" i="5"/>
  <c r="W46" i="5"/>
  <c r="W45" i="5"/>
  <c r="W44" i="5"/>
  <c r="W43" i="5"/>
  <c r="W41" i="5"/>
  <c r="W40" i="5"/>
  <c r="W39" i="5"/>
  <c r="W37" i="5"/>
  <c r="W36" i="5"/>
  <c r="W35" i="5"/>
  <c r="W34" i="5"/>
  <c r="W33" i="5"/>
  <c r="W31" i="5"/>
  <c r="W30" i="5"/>
  <c r="W29" i="5"/>
  <c r="W28" i="5"/>
  <c r="W27" i="5"/>
  <c r="W26" i="5"/>
  <c r="W25" i="5"/>
  <c r="W24" i="5"/>
  <c r="W21" i="5"/>
  <c r="W20" i="5"/>
  <c r="W19" i="5"/>
  <c r="W17" i="5"/>
  <c r="W16" i="5"/>
  <c r="W15" i="5"/>
  <c r="W14" i="5"/>
  <c r="W12" i="5"/>
  <c r="W11" i="5"/>
  <c r="W10" i="5"/>
  <c r="W9" i="5"/>
  <c r="W7" i="5"/>
  <c r="W6" i="5"/>
  <c r="U85" i="5"/>
  <c r="U80" i="5"/>
  <c r="U75" i="5"/>
  <c r="U71" i="5"/>
  <c r="U67" i="5"/>
  <c r="U62" i="5"/>
  <c r="U53" i="5"/>
  <c r="U50" i="5"/>
  <c r="U47" i="5"/>
  <c r="U42" i="5"/>
  <c r="U38" i="5"/>
  <c r="U32" i="5"/>
  <c r="U18" i="5"/>
  <c r="U13" i="5"/>
  <c r="U8" i="5"/>
  <c r="S85" i="5"/>
  <c r="S80" i="5"/>
  <c r="S75" i="5"/>
  <c r="S71" i="5"/>
  <c r="S67" i="5"/>
  <c r="S62" i="5"/>
  <c r="S53" i="5"/>
  <c r="S50" i="5"/>
  <c r="S47" i="5"/>
  <c r="S42" i="5"/>
  <c r="S38" i="5"/>
  <c r="S32" i="5"/>
  <c r="S18" i="5"/>
  <c r="S13" i="5"/>
  <c r="S8" i="5"/>
  <c r="O85" i="5"/>
  <c r="O80" i="5"/>
  <c r="O75" i="5"/>
  <c r="O71" i="5"/>
  <c r="O67" i="5"/>
  <c r="O62" i="5"/>
  <c r="O53" i="5"/>
  <c r="O50" i="5"/>
  <c r="O47" i="5"/>
  <c r="O42" i="5"/>
  <c r="O38" i="5"/>
  <c r="O32" i="5"/>
  <c r="O18" i="5"/>
  <c r="O13" i="5"/>
  <c r="O8" i="5"/>
  <c r="M85" i="5"/>
  <c r="M80" i="5"/>
  <c r="M75" i="5"/>
  <c r="M71" i="5"/>
  <c r="M67" i="5"/>
  <c r="M62" i="5"/>
  <c r="M53" i="5"/>
  <c r="M50" i="5"/>
  <c r="M47" i="5"/>
  <c r="M42" i="5"/>
  <c r="M38" i="5"/>
  <c r="M32" i="5"/>
  <c r="M18" i="5"/>
  <c r="M13" i="5"/>
  <c r="M8" i="5"/>
  <c r="K85" i="5"/>
  <c r="K80" i="5"/>
  <c r="K75" i="5"/>
  <c r="K71" i="5"/>
  <c r="K67" i="5"/>
  <c r="K62" i="5"/>
  <c r="K53" i="5"/>
  <c r="K50" i="5"/>
  <c r="K47" i="5"/>
  <c r="K42" i="5"/>
  <c r="K38" i="5"/>
  <c r="K32" i="5"/>
  <c r="K18" i="5"/>
  <c r="K13" i="5"/>
  <c r="K8" i="5"/>
  <c r="I85" i="5"/>
  <c r="I80" i="5"/>
  <c r="I75" i="5"/>
  <c r="I71" i="5"/>
  <c r="I67" i="5"/>
  <c r="I62" i="5"/>
  <c r="I53" i="5"/>
  <c r="I50" i="5"/>
  <c r="I47" i="5"/>
  <c r="I42" i="5"/>
  <c r="I38" i="5"/>
  <c r="I32" i="5"/>
  <c r="I18" i="5"/>
  <c r="I13" i="5"/>
  <c r="I8" i="5"/>
  <c r="Q85" i="5"/>
  <c r="G85" i="5"/>
  <c r="Q80" i="5"/>
  <c r="G80" i="5"/>
  <c r="Q75" i="5"/>
  <c r="G75" i="5"/>
  <c r="Q71" i="5"/>
  <c r="G71" i="5"/>
  <c r="Q67" i="5"/>
  <c r="G67" i="5"/>
  <c r="Q62" i="5"/>
  <c r="G62" i="5"/>
  <c r="Q53" i="5"/>
  <c r="G53" i="5"/>
  <c r="Q50" i="5"/>
  <c r="G50" i="5"/>
  <c r="Q47" i="5"/>
  <c r="G47" i="5"/>
  <c r="Q42" i="5"/>
  <c r="G42" i="5"/>
  <c r="Q38" i="5"/>
  <c r="G38" i="5"/>
  <c r="Q32" i="5"/>
  <c r="G32" i="5"/>
  <c r="Q18" i="5"/>
  <c r="G18" i="5"/>
  <c r="Q13" i="5"/>
  <c r="G13" i="5"/>
  <c r="Q8" i="5"/>
  <c r="G8" i="5"/>
  <c r="AL18" i="3"/>
  <c r="AK18" i="3"/>
  <c r="AJ18" i="3"/>
  <c r="AI18" i="3"/>
  <c r="AH18" i="3"/>
  <c r="AG18" i="3"/>
  <c r="AE18" i="3"/>
  <c r="AD18" i="3"/>
  <c r="AC18" i="3"/>
  <c r="AB18" i="3"/>
  <c r="AA18" i="3"/>
  <c r="Z18" i="3"/>
  <c r="Y18" i="3"/>
  <c r="X18" i="3"/>
  <c r="V18" i="3"/>
  <c r="T18" i="3"/>
  <c r="S18" i="3"/>
  <c r="Q18" i="3"/>
  <c r="P18" i="3"/>
  <c r="O18" i="3"/>
  <c r="M18" i="3"/>
  <c r="L18" i="3"/>
  <c r="J18" i="3"/>
  <c r="I18" i="3"/>
  <c r="AL13" i="3"/>
  <c r="AK13" i="3"/>
  <c r="AJ13" i="3"/>
  <c r="AI13" i="3"/>
  <c r="AH13" i="3"/>
  <c r="AG13" i="3"/>
  <c r="AE13" i="3"/>
  <c r="AD13" i="3"/>
  <c r="AC13" i="3"/>
  <c r="AB13" i="3"/>
  <c r="AA13" i="3"/>
  <c r="Z13" i="3"/>
  <c r="Y13" i="3"/>
  <c r="X13" i="3"/>
  <c r="V13" i="3"/>
  <c r="T13" i="3"/>
  <c r="S13" i="3"/>
  <c r="Q13" i="3"/>
  <c r="P13" i="3"/>
  <c r="O13" i="3"/>
  <c r="M13" i="3"/>
  <c r="L13" i="3"/>
  <c r="J13" i="3"/>
  <c r="I13" i="3"/>
  <c r="AK8" i="3"/>
  <c r="AJ8" i="3"/>
  <c r="AI8" i="3"/>
  <c r="AH8" i="3"/>
  <c r="AG8" i="3"/>
  <c r="AE8" i="3"/>
  <c r="AD8" i="3"/>
  <c r="AC8" i="3"/>
  <c r="AB8" i="3"/>
  <c r="AA8" i="3"/>
  <c r="Z8" i="3"/>
  <c r="Y8" i="3"/>
  <c r="X8" i="3"/>
  <c r="V8" i="3"/>
  <c r="T8" i="3"/>
  <c r="S8" i="3"/>
  <c r="Q8" i="3"/>
  <c r="P8" i="3"/>
  <c r="O8" i="3"/>
  <c r="M8" i="3"/>
  <c r="L8" i="3"/>
  <c r="J8" i="3"/>
  <c r="I8" i="3"/>
  <c r="G18" i="3"/>
  <c r="G13" i="3"/>
  <c r="G8" i="3"/>
  <c r="I85" i="3"/>
  <c r="J85" i="3"/>
  <c r="L85" i="3"/>
  <c r="M85" i="3"/>
  <c r="O85" i="3"/>
  <c r="P85" i="3"/>
  <c r="Q85" i="3"/>
  <c r="S85" i="3"/>
  <c r="T85" i="3"/>
  <c r="V85" i="3"/>
  <c r="X85" i="3"/>
  <c r="Y85" i="3"/>
  <c r="Z85" i="3"/>
  <c r="AA85" i="3"/>
  <c r="AB85" i="3"/>
  <c r="AC85" i="3"/>
  <c r="AD85" i="3"/>
  <c r="AE85" i="3"/>
  <c r="AG85" i="3"/>
  <c r="AH85" i="3"/>
  <c r="AI85" i="3"/>
  <c r="AJ85" i="3"/>
  <c r="AK85" i="3"/>
  <c r="I80" i="3"/>
  <c r="J80" i="3"/>
  <c r="L80" i="3"/>
  <c r="M80" i="3"/>
  <c r="O80" i="3"/>
  <c r="P80" i="3"/>
  <c r="Q80" i="3"/>
  <c r="S80" i="3"/>
  <c r="T80" i="3"/>
  <c r="V80" i="3"/>
  <c r="X80" i="3"/>
  <c r="Y80" i="3"/>
  <c r="Z80" i="3"/>
  <c r="AA80" i="3"/>
  <c r="AB80" i="3"/>
  <c r="AC80" i="3"/>
  <c r="AD80" i="3"/>
  <c r="AE80" i="3"/>
  <c r="AG80" i="3"/>
  <c r="AH80" i="3"/>
  <c r="AI80" i="3"/>
  <c r="AJ80" i="3"/>
  <c r="AK80" i="3"/>
  <c r="I75" i="3"/>
  <c r="J75" i="3"/>
  <c r="L75" i="3"/>
  <c r="M75" i="3"/>
  <c r="O75" i="3"/>
  <c r="P75" i="3"/>
  <c r="Q75" i="3"/>
  <c r="S75" i="3"/>
  <c r="T75" i="3"/>
  <c r="V75" i="3"/>
  <c r="X75" i="3"/>
  <c r="Y75" i="3"/>
  <c r="Z75" i="3"/>
  <c r="AA75" i="3"/>
  <c r="AB75" i="3"/>
  <c r="AC75" i="3"/>
  <c r="AD75" i="3"/>
  <c r="AE75" i="3"/>
  <c r="AG75" i="3"/>
  <c r="AH75" i="3"/>
  <c r="AI75" i="3"/>
  <c r="AJ75" i="3"/>
  <c r="AK75" i="3"/>
  <c r="I71" i="3"/>
  <c r="J71" i="3"/>
  <c r="L71" i="3"/>
  <c r="M71" i="3"/>
  <c r="O71" i="3"/>
  <c r="P71" i="3"/>
  <c r="Q71" i="3"/>
  <c r="S71" i="3"/>
  <c r="T71" i="3"/>
  <c r="V71" i="3"/>
  <c r="X71" i="3"/>
  <c r="Y71" i="3"/>
  <c r="Z71" i="3"/>
  <c r="AA71" i="3"/>
  <c r="AB71" i="3"/>
  <c r="AC71" i="3"/>
  <c r="AD71" i="3"/>
  <c r="AE71" i="3"/>
  <c r="AG71" i="3"/>
  <c r="AH71" i="3"/>
  <c r="AI71" i="3"/>
  <c r="AJ71" i="3"/>
  <c r="AK71" i="3"/>
  <c r="I67" i="3"/>
  <c r="J67" i="3"/>
  <c r="L67" i="3"/>
  <c r="M67" i="3"/>
  <c r="O67" i="3"/>
  <c r="P67" i="3"/>
  <c r="Q67" i="3"/>
  <c r="S67" i="3"/>
  <c r="T67" i="3"/>
  <c r="V67" i="3"/>
  <c r="X67" i="3"/>
  <c r="Y67" i="3"/>
  <c r="Z67" i="3"/>
  <c r="AA67" i="3"/>
  <c r="AB67" i="3"/>
  <c r="AC67" i="3"/>
  <c r="AD67" i="3"/>
  <c r="AE67" i="3"/>
  <c r="AG67" i="3"/>
  <c r="AH67" i="3"/>
  <c r="AI67" i="3"/>
  <c r="AJ67" i="3"/>
  <c r="AK67" i="3"/>
  <c r="I62" i="3"/>
  <c r="J62" i="3"/>
  <c r="L62" i="3"/>
  <c r="M62" i="3"/>
  <c r="O62" i="3"/>
  <c r="P62" i="3"/>
  <c r="Q62" i="3"/>
  <c r="S62" i="3"/>
  <c r="T62" i="3"/>
  <c r="V62" i="3"/>
  <c r="X62" i="3"/>
  <c r="Y62" i="3"/>
  <c r="Z62" i="3"/>
  <c r="AA62" i="3"/>
  <c r="AB62" i="3"/>
  <c r="AC62" i="3"/>
  <c r="AD62" i="3"/>
  <c r="AE62" i="3"/>
  <c r="AG62" i="3"/>
  <c r="AH62" i="3"/>
  <c r="AI62" i="3"/>
  <c r="AJ62" i="3"/>
  <c r="AK62" i="3"/>
  <c r="I53" i="3"/>
  <c r="J53" i="3"/>
  <c r="L53" i="3"/>
  <c r="M53" i="3"/>
  <c r="O53" i="3"/>
  <c r="P53" i="3"/>
  <c r="Q53" i="3"/>
  <c r="S53" i="3"/>
  <c r="T53" i="3"/>
  <c r="V53" i="3"/>
  <c r="X53" i="3"/>
  <c r="Y53" i="3"/>
  <c r="Z53" i="3"/>
  <c r="AA53" i="3"/>
  <c r="AB53" i="3"/>
  <c r="AC53" i="3"/>
  <c r="AD53" i="3"/>
  <c r="AE53" i="3"/>
  <c r="AG53" i="3"/>
  <c r="AH53" i="3"/>
  <c r="AI53" i="3"/>
  <c r="AJ53" i="3"/>
  <c r="AK53" i="3"/>
  <c r="I50" i="3"/>
  <c r="J50" i="3"/>
  <c r="L50" i="3"/>
  <c r="M50" i="3"/>
  <c r="O50" i="3"/>
  <c r="P50" i="3"/>
  <c r="Q50" i="3"/>
  <c r="S50" i="3"/>
  <c r="T50" i="3"/>
  <c r="V50" i="3"/>
  <c r="X50" i="3"/>
  <c r="Y50" i="3"/>
  <c r="Z50" i="3"/>
  <c r="AA50" i="3"/>
  <c r="AB50" i="3"/>
  <c r="AC50" i="3"/>
  <c r="AD50" i="3"/>
  <c r="AE50" i="3"/>
  <c r="AG50" i="3"/>
  <c r="AH50" i="3"/>
  <c r="AI50" i="3"/>
  <c r="AJ50" i="3"/>
  <c r="AK50" i="3"/>
  <c r="I47" i="3"/>
  <c r="J47" i="3"/>
  <c r="L47" i="3"/>
  <c r="M47" i="3"/>
  <c r="O47" i="3"/>
  <c r="P47" i="3"/>
  <c r="Q47" i="3"/>
  <c r="S47" i="3"/>
  <c r="T47" i="3"/>
  <c r="V47" i="3"/>
  <c r="X47" i="3"/>
  <c r="Y47" i="3"/>
  <c r="Z47" i="3"/>
  <c r="AA47" i="3"/>
  <c r="AB47" i="3"/>
  <c r="AC47" i="3"/>
  <c r="AD47" i="3"/>
  <c r="AE47" i="3"/>
  <c r="AG47" i="3"/>
  <c r="AH47" i="3"/>
  <c r="AI47" i="3"/>
  <c r="AJ47" i="3"/>
  <c r="AK47" i="3"/>
  <c r="I42" i="3"/>
  <c r="J42" i="3"/>
  <c r="L42" i="3"/>
  <c r="M42" i="3"/>
  <c r="O42" i="3"/>
  <c r="P42" i="3"/>
  <c r="Q42" i="3"/>
  <c r="S42" i="3"/>
  <c r="T42" i="3"/>
  <c r="V42" i="3"/>
  <c r="X42" i="3"/>
  <c r="Y42" i="3"/>
  <c r="Z42" i="3"/>
  <c r="AA42" i="3"/>
  <c r="AB42" i="3"/>
  <c r="AC42" i="3"/>
  <c r="AD42" i="3"/>
  <c r="AE42" i="3"/>
  <c r="AG42" i="3"/>
  <c r="AH42" i="3"/>
  <c r="AI42" i="3"/>
  <c r="AJ42" i="3"/>
  <c r="AK42" i="3"/>
  <c r="I38" i="3"/>
  <c r="J38" i="3"/>
  <c r="L38" i="3"/>
  <c r="M38" i="3"/>
  <c r="O38" i="3"/>
  <c r="P38" i="3"/>
  <c r="Q38" i="3"/>
  <c r="S38" i="3"/>
  <c r="T38" i="3"/>
  <c r="V38" i="3"/>
  <c r="X38" i="3"/>
  <c r="Y38" i="3"/>
  <c r="Z38" i="3"/>
  <c r="AA38" i="3"/>
  <c r="AB38" i="3"/>
  <c r="AC38" i="3"/>
  <c r="AD38" i="3"/>
  <c r="AE38" i="3"/>
  <c r="AG38" i="3"/>
  <c r="AH38" i="3"/>
  <c r="AI38" i="3"/>
  <c r="AJ38" i="3"/>
  <c r="AK38" i="3"/>
  <c r="I32" i="3"/>
  <c r="J32" i="3"/>
  <c r="L32" i="3"/>
  <c r="M32" i="3"/>
  <c r="O32" i="3"/>
  <c r="P32" i="3"/>
  <c r="Q32" i="3"/>
  <c r="S32" i="3"/>
  <c r="T32" i="3"/>
  <c r="V32" i="3"/>
  <c r="X32" i="3"/>
  <c r="Y32" i="3"/>
  <c r="Z32" i="3"/>
  <c r="AA32" i="3"/>
  <c r="AB32" i="3"/>
  <c r="AC32" i="3"/>
  <c r="AD32" i="3"/>
  <c r="AE32" i="3"/>
  <c r="AG32" i="3"/>
  <c r="AH32" i="3"/>
  <c r="AI32" i="3"/>
  <c r="AJ32" i="3"/>
  <c r="AK32" i="3"/>
  <c r="G85" i="3"/>
  <c r="G80" i="3"/>
  <c r="G75" i="3"/>
  <c r="G71" i="3"/>
  <c r="G67" i="3"/>
  <c r="G62" i="3"/>
  <c r="G53" i="3"/>
  <c r="G47" i="3"/>
  <c r="G50" i="3"/>
  <c r="G42" i="3"/>
  <c r="G38" i="3"/>
  <c r="G32" i="3"/>
  <c r="AM86" i="3"/>
  <c r="AM84" i="3"/>
  <c r="AM83" i="3"/>
  <c r="AM82" i="3"/>
  <c r="AM79" i="3"/>
  <c r="AM78" i="3"/>
  <c r="AM77" i="3"/>
  <c r="AM74" i="3"/>
  <c r="AM72" i="3"/>
  <c r="AM70" i="3"/>
  <c r="AM69" i="3"/>
  <c r="AM66" i="3"/>
  <c r="AM65" i="3"/>
  <c r="AM64" i="3"/>
  <c r="AM61" i="3"/>
  <c r="AM60" i="3"/>
  <c r="AM59" i="3"/>
  <c r="AM58" i="3"/>
  <c r="AM57" i="3"/>
  <c r="AM56" i="3"/>
  <c r="AM54" i="3"/>
  <c r="AM52" i="3"/>
  <c r="AM49" i="3"/>
  <c r="AM46" i="3"/>
  <c r="AM45" i="3"/>
  <c r="AM44" i="3"/>
  <c r="AM41" i="3"/>
  <c r="AM40" i="3"/>
  <c r="AM37" i="3"/>
  <c r="AM36" i="3"/>
  <c r="AM35" i="3"/>
  <c r="AM34" i="3"/>
  <c r="AM31" i="3"/>
  <c r="AM30" i="3"/>
  <c r="AM29" i="3"/>
  <c r="AM28" i="3"/>
  <c r="AM27" i="3"/>
  <c r="AM26" i="3"/>
  <c r="AM21" i="3"/>
  <c r="AM20" i="3"/>
  <c r="AM17" i="3"/>
  <c r="AM16" i="3"/>
  <c r="AM15" i="3"/>
  <c r="AM12" i="3"/>
  <c r="AM13" i="3" s="1"/>
  <c r="AM10" i="3"/>
  <c r="AM9" i="3"/>
  <c r="AM7" i="3"/>
  <c r="X22" i="3" l="1"/>
  <c r="X23" i="3" s="1"/>
  <c r="AG22" i="3"/>
  <c r="AG23" i="3" s="1"/>
  <c r="J22" i="3"/>
  <c r="J23" i="3" s="1"/>
  <c r="AM18" i="3"/>
  <c r="K88" i="6"/>
  <c r="L23" i="6"/>
  <c r="L24" i="6" s="1"/>
  <c r="L88" i="6"/>
  <c r="W13" i="5"/>
  <c r="W75" i="5"/>
  <c r="W32" i="5"/>
  <c r="W38" i="5"/>
  <c r="W18" i="5"/>
  <c r="W53" i="5"/>
  <c r="W62" i="5"/>
  <c r="W67" i="5"/>
  <c r="W71" i="5"/>
  <c r="W47" i="5"/>
  <c r="W85" i="5"/>
  <c r="W42" i="5"/>
  <c r="W50" i="5"/>
  <c r="W80" i="5"/>
  <c r="W8" i="5"/>
  <c r="U22" i="5"/>
  <c r="U87" i="5"/>
  <c r="S22" i="5"/>
  <c r="S87" i="5"/>
  <c r="O22" i="5"/>
  <c r="O23" i="5" s="1"/>
  <c r="O87" i="5"/>
  <c r="M22" i="5"/>
  <c r="M87" i="5"/>
  <c r="K22" i="5"/>
  <c r="K23" i="5" s="1"/>
  <c r="I22" i="5"/>
  <c r="I23" i="5" s="1"/>
  <c r="K87" i="5"/>
  <c r="I87" i="5"/>
  <c r="G22" i="5"/>
  <c r="G23" i="5" s="1"/>
  <c r="Q87" i="5"/>
  <c r="Q22" i="5"/>
  <c r="Q23" i="5" s="1"/>
  <c r="G87" i="5"/>
  <c r="AE22" i="3"/>
  <c r="AE23" i="3" s="1"/>
  <c r="M22" i="3"/>
  <c r="M23" i="3" s="1"/>
  <c r="Y22" i="3"/>
  <c r="Y23" i="3" s="1"/>
  <c r="AH22" i="3"/>
  <c r="AH23" i="3" s="1"/>
  <c r="O22" i="3"/>
  <c r="O23" i="3" s="1"/>
  <c r="Z22" i="3"/>
  <c r="Z23" i="3" s="1"/>
  <c r="AI22" i="3"/>
  <c r="AI23" i="3" s="1"/>
  <c r="P22" i="3"/>
  <c r="P23" i="3" s="1"/>
  <c r="AA22" i="3"/>
  <c r="AA23" i="3" s="1"/>
  <c r="AJ22" i="3"/>
  <c r="AJ23" i="3" s="1"/>
  <c r="V22" i="3"/>
  <c r="V23" i="3" s="1"/>
  <c r="L22" i="3"/>
  <c r="L23" i="3" s="1"/>
  <c r="Q22" i="3"/>
  <c r="Q23" i="3" s="1"/>
  <c r="AB22" i="3"/>
  <c r="AB23" i="3" s="1"/>
  <c r="AK22" i="3"/>
  <c r="AK23" i="3" s="1"/>
  <c r="S22" i="3"/>
  <c r="S23" i="3" s="1"/>
  <c r="AC22" i="3"/>
  <c r="AC23" i="3" s="1"/>
  <c r="AL22" i="3"/>
  <c r="I22" i="3"/>
  <c r="I23" i="3" s="1"/>
  <c r="T22" i="3"/>
  <c r="T23" i="3" s="1"/>
  <c r="AD22" i="3"/>
  <c r="AD23" i="3" s="1"/>
  <c r="G22" i="3"/>
  <c r="G23" i="3" s="1"/>
  <c r="M87" i="3"/>
  <c r="AC87" i="3"/>
  <c r="S87" i="3"/>
  <c r="AJ87" i="3"/>
  <c r="AA87" i="3"/>
  <c r="P87" i="3"/>
  <c r="AK87" i="3"/>
  <c r="AB87" i="3"/>
  <c r="AB88" i="3" s="1"/>
  <c r="AB89" i="3" s="1"/>
  <c r="Q87" i="3"/>
  <c r="AM50" i="3"/>
  <c r="Z87" i="3"/>
  <c r="O87" i="3"/>
  <c r="AD87" i="3"/>
  <c r="Y87" i="3"/>
  <c r="T87" i="3"/>
  <c r="AI87" i="3"/>
  <c r="AG87" i="3"/>
  <c r="X87" i="3"/>
  <c r="L87" i="3"/>
  <c r="AE87" i="3"/>
  <c r="V87" i="3"/>
  <c r="J87" i="3"/>
  <c r="AH87" i="3"/>
  <c r="I87" i="3"/>
  <c r="G87" i="3"/>
  <c r="AM38" i="3"/>
  <c r="AM80" i="3"/>
  <c r="AM75" i="3"/>
  <c r="AM47" i="3"/>
  <c r="AM42" i="3"/>
  <c r="AM53" i="3"/>
  <c r="AM32" i="3"/>
  <c r="AM67" i="3"/>
  <c r="AM71" i="3"/>
  <c r="AM62" i="3"/>
  <c r="AM85" i="3"/>
  <c r="AM8" i="3"/>
  <c r="AJ88" i="3" l="1"/>
  <c r="AJ89" i="3" s="1"/>
  <c r="V88" i="3"/>
  <c r="V89" i="3" s="1"/>
  <c r="O88" i="5"/>
  <c r="O89" i="5" s="1"/>
  <c r="AI88" i="3"/>
  <c r="AI89" i="3" s="1"/>
  <c r="Z88" i="3"/>
  <c r="Z89" i="3" s="1"/>
  <c r="AM22" i="3"/>
  <c r="AD88" i="3"/>
  <c r="AD89" i="3" s="1"/>
  <c r="O88" i="3"/>
  <c r="O89" i="3" s="1"/>
  <c r="X88" i="3"/>
  <c r="X89" i="3" s="1"/>
  <c r="Q88" i="3"/>
  <c r="Q89" i="3" s="1"/>
  <c r="AA88" i="3"/>
  <c r="AA89" i="3" s="1"/>
  <c r="J88" i="3"/>
  <c r="J89" i="3" s="1"/>
  <c r="AC88" i="3"/>
  <c r="AC89" i="3" s="1"/>
  <c r="M88" i="3"/>
  <c r="M89" i="3" s="1"/>
  <c r="I88" i="3"/>
  <c r="I89" i="3" s="1"/>
  <c r="K89" i="6"/>
  <c r="K90" i="6" s="1"/>
  <c r="K24" i="6"/>
  <c r="L89" i="6"/>
  <c r="L90" i="6" s="1"/>
  <c r="W87" i="5"/>
  <c r="U23" i="5"/>
  <c r="W22" i="5"/>
  <c r="U88" i="5"/>
  <c r="S88" i="5"/>
  <c r="S89" i="5" s="1"/>
  <c r="S23" i="5"/>
  <c r="M88" i="5"/>
  <c r="M89" i="5" s="1"/>
  <c r="M23" i="5"/>
  <c r="K88" i="5"/>
  <c r="K89" i="5" s="1"/>
  <c r="I88" i="5"/>
  <c r="I89" i="5" s="1"/>
  <c r="Q88" i="5"/>
  <c r="Q89" i="5" s="1"/>
  <c r="G88" i="5"/>
  <c r="G89" i="5" s="1"/>
  <c r="T88" i="3"/>
  <c r="T89" i="3" s="1"/>
  <c r="AK88" i="3"/>
  <c r="AK89" i="3" s="1"/>
  <c r="AM23" i="3"/>
  <c r="Y88" i="3"/>
  <c r="Y89" i="3" s="1"/>
  <c r="AE88" i="3"/>
  <c r="AE89" i="3" s="1"/>
  <c r="L88" i="3"/>
  <c r="L89" i="3" s="1"/>
  <c r="S88" i="3"/>
  <c r="S89" i="3" s="1"/>
  <c r="P88" i="3"/>
  <c r="P89" i="3" s="1"/>
  <c r="AH88" i="3"/>
  <c r="AH89" i="3" s="1"/>
  <c r="AG88" i="3"/>
  <c r="AG89" i="3" s="1"/>
  <c r="AM87" i="3"/>
  <c r="G88" i="3"/>
  <c r="G89" i="3" s="1"/>
  <c r="W23" i="5" l="1"/>
  <c r="U89" i="5"/>
  <c r="W89" i="5" s="1"/>
  <c r="W88" i="5"/>
  <c r="AM89" i="3"/>
  <c r="AM88" i="3"/>
  <c r="I86" i="6" l="1"/>
  <c r="I81" i="6"/>
  <c r="I76" i="6"/>
  <c r="I72" i="6"/>
  <c r="I68" i="6"/>
  <c r="I63" i="6"/>
  <c r="I54" i="6"/>
  <c r="I51" i="6"/>
  <c r="I48" i="6"/>
  <c r="I43" i="6"/>
  <c r="I39" i="6"/>
  <c r="I33" i="6"/>
  <c r="I19" i="6"/>
  <c r="I14" i="6"/>
  <c r="I8" i="6"/>
  <c r="I23" i="6" l="1"/>
  <c r="I24" i="6" s="1"/>
  <c r="I88" i="6"/>
  <c r="I89" i="6" l="1"/>
  <c r="I90" i="6" s="1"/>
</calcChain>
</file>

<file path=xl/sharedStrings.xml><?xml version="1.0" encoding="utf-8"?>
<sst xmlns="http://schemas.openxmlformats.org/spreadsheetml/2006/main" count="310" uniqueCount="126">
  <si>
    <t>Ordinary Income/Expense</t>
  </si>
  <si>
    <t>Income</t>
  </si>
  <si>
    <t>410 · Grant Income</t>
  </si>
  <si>
    <t>412 · Grant Income - Unrestricted</t>
  </si>
  <si>
    <t>411 · Grant Income - Restricted</t>
  </si>
  <si>
    <t>Total 410 · Grant Income</t>
  </si>
  <si>
    <t>420 · Contract Income</t>
  </si>
  <si>
    <t>430 · Program Service Fees</t>
  </si>
  <si>
    <t>450 · Fund/Special Events Income</t>
  </si>
  <si>
    <t>452 · Sponsorship Income</t>
  </si>
  <si>
    <t>Total 450 · Fund/Special Events Income</t>
  </si>
  <si>
    <t>Contributions</t>
  </si>
  <si>
    <t>462 · Contributions-Unrestricted</t>
  </si>
  <si>
    <t>461 · Contributions - Restricted</t>
  </si>
  <si>
    <t>460 · Contributions - Board</t>
  </si>
  <si>
    <t>Total Contributions</t>
  </si>
  <si>
    <t>465 · Miscellaneous Income</t>
  </si>
  <si>
    <t>470 · In Kind Income</t>
  </si>
  <si>
    <t>480 · Interest Income</t>
  </si>
  <si>
    <t>Total Income</t>
  </si>
  <si>
    <t>Gross Profit</t>
  </si>
  <si>
    <t>Expense</t>
  </si>
  <si>
    <t>Personnel Expenses</t>
  </si>
  <si>
    <t>501 · Salaries</t>
  </si>
  <si>
    <t>505 · Payroll Taxes</t>
  </si>
  <si>
    <t>510 · Benefits</t>
  </si>
  <si>
    <t>520 · Retirement</t>
  </si>
  <si>
    <t>785 · Insurance - WC</t>
  </si>
  <si>
    <t>521 · Payroll Expenses</t>
  </si>
  <si>
    <t>Total Personnel Expenses</t>
  </si>
  <si>
    <t>Personnel Development</t>
  </si>
  <si>
    <t>770 · Memberships</t>
  </si>
  <si>
    <t>765 · Subscriptions/Resources</t>
  </si>
  <si>
    <t>755 · Staff Development</t>
  </si>
  <si>
    <t>754 · Staff Training</t>
  </si>
  <si>
    <t>Total Personnel Development</t>
  </si>
  <si>
    <t>Office Technology</t>
  </si>
  <si>
    <t>712 · Hardware &amp; Support</t>
  </si>
  <si>
    <t>711 · Software as a Service</t>
  </si>
  <si>
    <t>Total Office Technology</t>
  </si>
  <si>
    <t>Consultants and Contract Labor</t>
  </si>
  <si>
    <t>605 · Contract Labor/Consultants</t>
  </si>
  <si>
    <t>610 · Awards</t>
  </si>
  <si>
    <t>636 · Technology Costs</t>
  </si>
  <si>
    <t>Total Consultants and Contract Labor</t>
  </si>
  <si>
    <t>Professional Fees</t>
  </si>
  <si>
    <t>625 · Professional Fee For Services</t>
  </si>
  <si>
    <t>Total Professional Fees</t>
  </si>
  <si>
    <t>Advertising Costs</t>
  </si>
  <si>
    <t>805 · Advertising</t>
  </si>
  <si>
    <t>Total Advertising Costs</t>
  </si>
  <si>
    <t>808 · Fundraising Expense</t>
  </si>
  <si>
    <t>Occupancy Expenses</t>
  </si>
  <si>
    <t>705 · Rent</t>
  </si>
  <si>
    <t>706 · Utilities</t>
  </si>
  <si>
    <t>707 · Security</t>
  </si>
  <si>
    <t>708 · Janitorial</t>
  </si>
  <si>
    <t>709 · Repairs &amp; Maintenance</t>
  </si>
  <si>
    <t>710 · Communications</t>
  </si>
  <si>
    <t>Total Occupancy Expenses</t>
  </si>
  <si>
    <t>Supplies</t>
  </si>
  <si>
    <t>715 · Office Supplies</t>
  </si>
  <si>
    <t>720 · Computer Supplies</t>
  </si>
  <si>
    <t>725 · Postage</t>
  </si>
  <si>
    <t>Total Supplies</t>
  </si>
  <si>
    <t>Program Expense</t>
  </si>
  <si>
    <t>840 · Program Supplies</t>
  </si>
  <si>
    <t>842 · SYP Program Events/Supplies</t>
  </si>
  <si>
    <t>Total Program Expense</t>
  </si>
  <si>
    <t>735 · Printing</t>
  </si>
  <si>
    <t>Insurance</t>
  </si>
  <si>
    <t>780 · Insurance - GL/DO</t>
  </si>
  <si>
    <t>Total Insurance</t>
  </si>
  <si>
    <t>Travel and Meetings</t>
  </si>
  <si>
    <t>830 · Meeting Expense</t>
  </si>
  <si>
    <t>820 · Mileage &amp; Parking</t>
  </si>
  <si>
    <t>Total Travel and Meetings</t>
  </si>
  <si>
    <t>Other Expenses</t>
  </si>
  <si>
    <t>995 · Miscellaneous</t>
  </si>
  <si>
    <t>980 · Interest Expense</t>
  </si>
  <si>
    <t>940 · Bank &amp; Merchant Processing Fees</t>
  </si>
  <si>
    <t>Total Other Expenses</t>
  </si>
  <si>
    <t>965 · In Kind Expenses</t>
  </si>
  <si>
    <t>Total Expense</t>
  </si>
  <si>
    <t>Net Ordinary Income</t>
  </si>
  <si>
    <t>Net Income</t>
  </si>
  <si>
    <t>815 · Travel (out of state)</t>
  </si>
  <si>
    <t xml:space="preserve">2024 Proposed Budget </t>
  </si>
  <si>
    <t>Admin</t>
  </si>
  <si>
    <t>Fundraising</t>
  </si>
  <si>
    <t>Marketing/Public Relations</t>
  </si>
  <si>
    <t xml:space="preserve">Advocacy </t>
  </si>
  <si>
    <t>EIP</t>
  </si>
  <si>
    <t>Learning Net</t>
  </si>
  <si>
    <t>Summer Youth Programs</t>
  </si>
  <si>
    <t>Other Programs</t>
  </si>
  <si>
    <t>Admin, Finance</t>
  </si>
  <si>
    <t>Fund Development</t>
  </si>
  <si>
    <t>Special Events</t>
  </si>
  <si>
    <t>LEI Fund Development</t>
  </si>
  <si>
    <t>Community Events</t>
  </si>
  <si>
    <t>Ptnrsps for Americas Children</t>
  </si>
  <si>
    <t>Direct Lobbying</t>
  </si>
  <si>
    <t>UWCI - FOF</t>
  </si>
  <si>
    <t>EIP - City</t>
  </si>
  <si>
    <t>SYP Promotions (LEI)</t>
  </si>
  <si>
    <t>Support Serv</t>
  </si>
  <si>
    <t>Website</t>
  </si>
  <si>
    <t>Adv/Policy</t>
  </si>
  <si>
    <t>NSLD Celeb</t>
  </si>
  <si>
    <t>ESSEA</t>
  </si>
  <si>
    <t>SYP - Training</t>
  </si>
  <si>
    <t xml:space="preserve"> SYP YPQA</t>
  </si>
  <si>
    <t>LEI YWWB</t>
  </si>
  <si>
    <t>ONB - Learn by Experience</t>
  </si>
  <si>
    <t>MYLC/Youth Engagement</t>
  </si>
  <si>
    <t>Youth Family Directories</t>
  </si>
  <si>
    <t>Youth Working Indy</t>
  </si>
  <si>
    <t>TOTAL</t>
  </si>
  <si>
    <t>Advocacy</t>
  </si>
  <si>
    <t>2023 Budget</t>
  </si>
  <si>
    <t>Budget</t>
  </si>
  <si>
    <t xml:space="preserve"> 2023 YTD </t>
  </si>
  <si>
    <t>450 · Fund/Special Events Income - Other</t>
  </si>
  <si>
    <t>Jan 1 - Oct 31, 2023</t>
  </si>
  <si>
    <t>MCCOY Inc.---Proposed 2024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</si>
</sst>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9" fontId="1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4" xfId="0" applyNumberFormat="1" applyFont="1" applyBorder="1"/>
    <xf numFmtId="164" fontId="5" fillId="0" borderId="5" xfId="0" applyNumberFormat="1" applyFont="1" applyBorder="1"/>
    <xf numFmtId="164" fontId="1" fillId="0" borderId="3" xfId="0" applyNumberFormat="1" applyFont="1" applyBorder="1"/>
    <xf numFmtId="43" fontId="4" fillId="2" borderId="0" xfId="1" applyNumberFormat="1" applyFont="1" applyFill="1" applyBorder="1" applyAlignment="1">
      <alignment horizontal="center"/>
    </xf>
    <xf numFmtId="43" fontId="4" fillId="0" borderId="0" xfId="1" applyNumberFormat="1" applyFont="1" applyFill="1" applyBorder="1" applyAlignment="1">
      <alignment horizontal="center"/>
    </xf>
    <xf numFmtId="43" fontId="1" fillId="0" borderId="0" xfId="1" applyNumberFormat="1" applyFont="1"/>
    <xf numFmtId="43" fontId="5" fillId="0" borderId="0" xfId="1" applyNumberFormat="1" applyFont="1" applyBorder="1" applyAlignment="1">
      <alignment horizontal="center"/>
    </xf>
    <xf numFmtId="43" fontId="5" fillId="0" borderId="0" xfId="1" applyNumberFormat="1" applyFont="1" applyFill="1" applyBorder="1" applyAlignment="1">
      <alignment horizontal="center"/>
    </xf>
    <xf numFmtId="43" fontId="1" fillId="0" borderId="0" xfId="1" applyNumberFormat="1" applyFont="1" applyBorder="1"/>
    <xf numFmtId="43" fontId="1" fillId="0" borderId="0" xfId="1" applyNumberFormat="1" applyFont="1" applyFill="1" applyBorder="1"/>
    <xf numFmtId="43" fontId="1" fillId="0" borderId="0" xfId="1" applyNumberFormat="1" applyFont="1" applyFill="1"/>
    <xf numFmtId="43" fontId="1" fillId="0" borderId="2" xfId="1" applyNumberFormat="1" applyFont="1" applyBorder="1"/>
    <xf numFmtId="43" fontId="1" fillId="0" borderId="2" xfId="1" applyNumberFormat="1" applyFont="1" applyFill="1" applyBorder="1"/>
    <xf numFmtId="43" fontId="1" fillId="0" borderId="4" xfId="1" applyNumberFormat="1" applyFont="1" applyBorder="1"/>
    <xf numFmtId="43" fontId="1" fillId="0" borderId="3" xfId="1" applyNumberFormat="1" applyFont="1" applyBorder="1"/>
    <xf numFmtId="43" fontId="5" fillId="0" borderId="5" xfId="1" applyNumberFormat="1" applyFont="1" applyBorder="1"/>
    <xf numFmtId="43" fontId="5" fillId="0" borderId="0" xfId="1" applyNumberFormat="1" applyFont="1" applyFill="1" applyBorder="1"/>
    <xf numFmtId="43" fontId="1" fillId="0" borderId="3" xfId="1" applyNumberFormat="1" applyFont="1" applyFill="1" applyBorder="1"/>
    <xf numFmtId="43" fontId="4" fillId="0" borderId="0" xfId="1" applyNumberFormat="1" applyFont="1" applyFill="1" applyBorder="1" applyAlignment="1"/>
    <xf numFmtId="43" fontId="1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/>
    <xf numFmtId="43" fontId="5" fillId="0" borderId="1" xfId="1" applyNumberFormat="1" applyFont="1" applyBorder="1" applyAlignment="1">
      <alignment horizontal="center" vertical="center" wrapText="1"/>
    </xf>
    <xf numFmtId="43" fontId="1" fillId="0" borderId="4" xfId="1" applyNumberFormat="1" applyFont="1" applyFill="1" applyBorder="1"/>
    <xf numFmtId="43" fontId="5" fillId="0" borderId="6" xfId="1" applyNumberFormat="1" applyFont="1" applyBorder="1" applyAlignment="1">
      <alignment horizontal="center" vertical="center"/>
    </xf>
    <xf numFmtId="43" fontId="4" fillId="2" borderId="0" xfId="1" applyNumberFormat="1" applyFont="1" applyFill="1" applyBorder="1" applyAlignment="1">
      <alignment horizontal="center" vertical="center"/>
    </xf>
    <xf numFmtId="43" fontId="4" fillId="2" borderId="0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A484-D6A9-4124-8FCA-6C878EA43C64}">
  <sheetPr>
    <pageSetUpPr fitToPage="1"/>
  </sheetPr>
  <dimension ref="A1:M93"/>
  <sheetViews>
    <sheetView tabSelected="1" workbookViewId="0">
      <selection activeCell="B2" sqref="B2:L94"/>
    </sheetView>
  </sheetViews>
  <sheetFormatPr defaultRowHeight="15.75" x14ac:dyDescent="0.25"/>
  <cols>
    <col min="1" max="1" width="2.140625" style="3" customWidth="1"/>
    <col min="2" max="2" width="3.42578125" style="3" customWidth="1"/>
    <col min="3" max="4" width="3.140625" style="3" customWidth="1"/>
    <col min="5" max="5" width="4.28515625" style="3" customWidth="1"/>
    <col min="6" max="6" width="51.28515625" style="3" customWidth="1"/>
    <col min="7" max="7" width="13.42578125" style="3" bestFit="1" customWidth="1"/>
    <col min="8" max="8" width="4.7109375" style="3" customWidth="1"/>
    <col min="9" max="9" width="23.5703125" style="3" bestFit="1" customWidth="1"/>
    <col min="10" max="10" width="4.7109375" style="3" customWidth="1"/>
    <col min="11" max="11" width="18.28515625" style="16" customWidth="1"/>
    <col min="12" max="12" width="15.7109375" style="16" bestFit="1" customWidth="1"/>
    <col min="13" max="16384" width="9.140625" style="3"/>
  </cols>
  <sheetData>
    <row r="1" spans="1:12" ht="16.5" thickBot="1" x14ac:dyDescent="0.3">
      <c r="A1" s="7"/>
      <c r="B1" s="7"/>
      <c r="C1" s="7"/>
      <c r="D1" s="7"/>
      <c r="E1" s="7"/>
      <c r="F1" s="7"/>
      <c r="G1" s="1"/>
      <c r="H1" s="7"/>
      <c r="I1" s="1"/>
      <c r="J1" s="2"/>
      <c r="K1" s="37" t="s">
        <v>122</v>
      </c>
      <c r="L1" s="37"/>
    </row>
    <row r="2" spans="1:12" s="5" customFormat="1" ht="33" customHeight="1" thickTop="1" thickBot="1" x14ac:dyDescent="0.3">
      <c r="A2" s="8"/>
      <c r="B2" s="8"/>
      <c r="C2" s="8"/>
      <c r="D2" s="8"/>
      <c r="E2" s="8"/>
      <c r="F2" s="8" t="s">
        <v>125</v>
      </c>
      <c r="G2" s="31" t="s">
        <v>120</v>
      </c>
      <c r="H2" s="8"/>
      <c r="I2" s="31" t="s">
        <v>87</v>
      </c>
      <c r="J2" s="4"/>
      <c r="K2" s="35" t="s">
        <v>124</v>
      </c>
      <c r="L2" s="35" t="s">
        <v>121</v>
      </c>
    </row>
    <row r="3" spans="1:12" ht="16.5" thickTop="1" x14ac:dyDescent="0.25">
      <c r="A3" s="7"/>
      <c r="B3" s="7" t="s">
        <v>0</v>
      </c>
      <c r="C3" s="7"/>
      <c r="D3" s="7"/>
      <c r="E3" s="7"/>
      <c r="F3" s="7"/>
      <c r="G3" s="9"/>
      <c r="H3" s="7"/>
      <c r="I3" s="9"/>
    </row>
    <row r="4" spans="1:12" x14ac:dyDescent="0.25">
      <c r="A4" s="7"/>
      <c r="B4" s="7"/>
      <c r="C4" s="7"/>
      <c r="D4" s="7" t="s">
        <v>1</v>
      </c>
      <c r="E4" s="7"/>
      <c r="F4" s="7"/>
      <c r="G4" s="9"/>
      <c r="H4" s="7"/>
      <c r="I4" s="9"/>
    </row>
    <row r="5" spans="1:12" x14ac:dyDescent="0.25">
      <c r="A5" s="7"/>
      <c r="B5" s="7"/>
      <c r="C5" s="7"/>
      <c r="D5" s="7"/>
      <c r="E5" s="7" t="s">
        <v>2</v>
      </c>
      <c r="F5" s="7"/>
      <c r="G5" s="9"/>
      <c r="H5" s="7"/>
      <c r="I5" s="9"/>
    </row>
    <row r="6" spans="1:12" x14ac:dyDescent="0.25">
      <c r="A6" s="7"/>
      <c r="B6" s="7"/>
      <c r="C6" s="7"/>
      <c r="D6" s="7"/>
      <c r="E6" s="7"/>
      <c r="F6" s="7" t="s">
        <v>3</v>
      </c>
      <c r="G6" s="9">
        <v>450000</v>
      </c>
      <c r="H6" s="7"/>
      <c r="I6" s="9">
        <v>390000</v>
      </c>
      <c r="K6" s="16">
        <v>332500.06</v>
      </c>
      <c r="L6" s="16">
        <v>353225.81</v>
      </c>
    </row>
    <row r="7" spans="1:12" ht="16.5" thickBot="1" x14ac:dyDescent="0.3">
      <c r="A7" s="7"/>
      <c r="B7" s="7"/>
      <c r="C7" s="7"/>
      <c r="D7" s="7"/>
      <c r="E7" s="7"/>
      <c r="F7" s="7" t="s">
        <v>4</v>
      </c>
      <c r="G7" s="10">
        <v>1035000</v>
      </c>
      <c r="H7" s="7"/>
      <c r="I7" s="10">
        <v>1090000</v>
      </c>
      <c r="K7" s="22">
        <v>726282.28</v>
      </c>
      <c r="L7" s="22">
        <v>723561.28</v>
      </c>
    </row>
    <row r="8" spans="1:12" x14ac:dyDescent="0.25">
      <c r="A8" s="7"/>
      <c r="B8" s="7"/>
      <c r="C8" s="7"/>
      <c r="D8" s="7"/>
      <c r="E8" s="7" t="s">
        <v>5</v>
      </c>
      <c r="F8" s="7"/>
      <c r="G8" s="9">
        <v>1485000</v>
      </c>
      <c r="H8" s="7"/>
      <c r="I8" s="9">
        <f>I6+I7</f>
        <v>1480000</v>
      </c>
      <c r="K8" s="16">
        <f t="shared" ref="K8:L8" si="0">K6+K7</f>
        <v>1058782.3400000001</v>
      </c>
      <c r="L8" s="16">
        <f t="shared" si="0"/>
        <v>1076787.0900000001</v>
      </c>
    </row>
    <row r="9" spans="1:12" x14ac:dyDescent="0.25">
      <c r="A9" s="7"/>
      <c r="B9" s="7"/>
      <c r="C9" s="7"/>
      <c r="D9" s="7"/>
      <c r="E9" s="7" t="s">
        <v>6</v>
      </c>
      <c r="F9" s="7"/>
      <c r="G9" s="9">
        <v>34520</v>
      </c>
      <c r="H9" s="7"/>
      <c r="I9" s="9">
        <v>75500</v>
      </c>
      <c r="K9" s="16">
        <v>214126.7</v>
      </c>
      <c r="L9" s="16">
        <v>27096.34</v>
      </c>
    </row>
    <row r="10" spans="1:12" x14ac:dyDescent="0.25">
      <c r="A10" s="7"/>
      <c r="B10" s="7"/>
      <c r="C10" s="7"/>
      <c r="D10" s="7"/>
      <c r="E10" s="7" t="s">
        <v>7</v>
      </c>
      <c r="F10" s="7"/>
      <c r="G10" s="9">
        <v>1000</v>
      </c>
      <c r="H10" s="7"/>
      <c r="I10" s="9">
        <v>2500</v>
      </c>
      <c r="K10" s="16">
        <v>2144.4899999999998</v>
      </c>
      <c r="L10" s="16">
        <v>784.95</v>
      </c>
    </row>
    <row r="11" spans="1:12" x14ac:dyDescent="0.25">
      <c r="A11" s="7"/>
      <c r="B11" s="7"/>
      <c r="C11" s="7"/>
      <c r="D11" s="7"/>
      <c r="E11" s="7" t="s">
        <v>8</v>
      </c>
      <c r="F11" s="7"/>
      <c r="G11" s="9"/>
      <c r="H11" s="7"/>
      <c r="I11" s="9"/>
    </row>
    <row r="12" spans="1:12" x14ac:dyDescent="0.25">
      <c r="A12" s="7"/>
      <c r="B12" s="7"/>
      <c r="C12" s="7"/>
      <c r="D12" s="7"/>
      <c r="E12" s="7"/>
      <c r="F12" s="7" t="s">
        <v>9</v>
      </c>
      <c r="G12" s="9">
        <v>35000</v>
      </c>
      <c r="H12" s="7"/>
      <c r="I12" s="9">
        <v>35000</v>
      </c>
      <c r="K12" s="16">
        <v>24339.98</v>
      </c>
      <c r="L12" s="16">
        <v>18440.849999999999</v>
      </c>
    </row>
    <row r="13" spans="1:12" ht="16.5" thickBot="1" x14ac:dyDescent="0.3">
      <c r="A13" s="7"/>
      <c r="B13" s="7"/>
      <c r="C13" s="7"/>
      <c r="D13" s="7"/>
      <c r="E13" s="7"/>
      <c r="F13" s="34" t="s">
        <v>123</v>
      </c>
      <c r="G13" s="10">
        <v>0</v>
      </c>
      <c r="H13" s="7"/>
      <c r="I13" s="10">
        <v>0</v>
      </c>
      <c r="K13" s="22">
        <v>2133.09</v>
      </c>
      <c r="L13" s="22">
        <v>0</v>
      </c>
    </row>
    <row r="14" spans="1:12" x14ac:dyDescent="0.25">
      <c r="A14" s="7"/>
      <c r="B14" s="7"/>
      <c r="C14" s="7"/>
      <c r="D14" s="7"/>
      <c r="E14" s="7" t="s">
        <v>10</v>
      </c>
      <c r="F14" s="7"/>
      <c r="G14" s="9">
        <v>35000</v>
      </c>
      <c r="H14" s="7"/>
      <c r="I14" s="9">
        <f>I12</f>
        <v>35000</v>
      </c>
      <c r="K14" s="16">
        <f>K12+K13</f>
        <v>26473.07</v>
      </c>
      <c r="L14" s="16">
        <f>L12+L13</f>
        <v>18440.849999999999</v>
      </c>
    </row>
    <row r="15" spans="1:12" x14ac:dyDescent="0.25">
      <c r="A15" s="7"/>
      <c r="B15" s="7"/>
      <c r="C15" s="7"/>
      <c r="D15" s="7"/>
      <c r="E15" s="7" t="s">
        <v>11</v>
      </c>
      <c r="F15" s="7"/>
      <c r="G15" s="9"/>
      <c r="H15" s="7"/>
      <c r="I15" s="9"/>
    </row>
    <row r="16" spans="1:12" x14ac:dyDescent="0.25">
      <c r="A16" s="7"/>
      <c r="B16" s="7"/>
      <c r="C16" s="7"/>
      <c r="D16" s="7"/>
      <c r="E16" s="7"/>
      <c r="F16" s="7" t="s">
        <v>12</v>
      </c>
      <c r="G16" s="9">
        <v>15000</v>
      </c>
      <c r="H16" s="7"/>
      <c r="I16" s="9">
        <v>20000</v>
      </c>
      <c r="K16" s="16">
        <v>26596.21</v>
      </c>
      <c r="L16" s="16">
        <v>10268.83</v>
      </c>
    </row>
    <row r="17" spans="1:12" x14ac:dyDescent="0.25">
      <c r="A17" s="7"/>
      <c r="B17" s="7"/>
      <c r="C17" s="7"/>
      <c r="D17" s="7"/>
      <c r="E17" s="7"/>
      <c r="F17" s="7" t="s">
        <v>13</v>
      </c>
      <c r="G17" s="9">
        <v>3000</v>
      </c>
      <c r="H17" s="7"/>
      <c r="I17" s="9">
        <v>0</v>
      </c>
      <c r="K17" s="16">
        <v>6566.01</v>
      </c>
      <c r="L17" s="16">
        <v>2354.84</v>
      </c>
    </row>
    <row r="18" spans="1:12" ht="16.5" thickBot="1" x14ac:dyDescent="0.3">
      <c r="A18" s="7"/>
      <c r="B18" s="7"/>
      <c r="C18" s="7"/>
      <c r="D18" s="7"/>
      <c r="E18" s="7"/>
      <c r="F18" s="7" t="s">
        <v>14</v>
      </c>
      <c r="G18" s="10">
        <v>12500</v>
      </c>
      <c r="H18" s="7"/>
      <c r="I18" s="10">
        <v>10000</v>
      </c>
      <c r="K18" s="22">
        <v>3766.16</v>
      </c>
      <c r="L18" s="22">
        <v>9811.82</v>
      </c>
    </row>
    <row r="19" spans="1:12" x14ac:dyDescent="0.25">
      <c r="A19" s="7"/>
      <c r="B19" s="7"/>
      <c r="C19" s="7"/>
      <c r="D19" s="7"/>
      <c r="E19" s="7" t="s">
        <v>15</v>
      </c>
      <c r="F19" s="7"/>
      <c r="G19" s="9">
        <v>30500</v>
      </c>
      <c r="H19" s="7"/>
      <c r="I19" s="9">
        <f>SUM(I16:I18)</f>
        <v>30000</v>
      </c>
      <c r="K19" s="16">
        <f t="shared" ref="K19:L19" si="1">SUM(K16:K18)</f>
        <v>36928.380000000005</v>
      </c>
      <c r="L19" s="16">
        <f t="shared" si="1"/>
        <v>22435.489999999998</v>
      </c>
    </row>
    <row r="20" spans="1:12" x14ac:dyDescent="0.25">
      <c r="A20" s="7"/>
      <c r="B20" s="7"/>
      <c r="C20" s="7"/>
      <c r="D20" s="7"/>
      <c r="E20" s="7" t="s">
        <v>16</v>
      </c>
      <c r="F20" s="7"/>
      <c r="G20" s="9">
        <v>0</v>
      </c>
      <c r="H20" s="7"/>
      <c r="I20" s="9">
        <v>0</v>
      </c>
      <c r="K20" s="16">
        <v>30.97</v>
      </c>
      <c r="L20" s="16">
        <v>0</v>
      </c>
    </row>
    <row r="21" spans="1:12" x14ac:dyDescent="0.25">
      <c r="A21" s="7"/>
      <c r="B21" s="7"/>
      <c r="C21" s="7"/>
      <c r="D21" s="7"/>
      <c r="E21" s="7" t="s">
        <v>17</v>
      </c>
      <c r="F21" s="7"/>
      <c r="G21" s="9">
        <v>3000</v>
      </c>
      <c r="H21" s="7"/>
      <c r="I21" s="9">
        <v>3000</v>
      </c>
      <c r="K21" s="16">
        <v>5310</v>
      </c>
      <c r="L21" s="16">
        <v>2354.84</v>
      </c>
    </row>
    <row r="22" spans="1:12" ht="16.5" thickBot="1" x14ac:dyDescent="0.3">
      <c r="A22" s="7"/>
      <c r="B22" s="7"/>
      <c r="C22" s="7"/>
      <c r="D22" s="7"/>
      <c r="E22" s="7" t="s">
        <v>18</v>
      </c>
      <c r="F22" s="7"/>
      <c r="G22" s="9">
        <v>800</v>
      </c>
      <c r="H22" s="7"/>
      <c r="I22" s="9">
        <v>18000</v>
      </c>
      <c r="K22" s="16">
        <v>28059.06</v>
      </c>
      <c r="L22" s="16">
        <v>627.95000000000005</v>
      </c>
    </row>
    <row r="23" spans="1:12" ht="16.5" thickBot="1" x14ac:dyDescent="0.3">
      <c r="A23" s="7"/>
      <c r="B23" s="7"/>
      <c r="C23" s="7"/>
      <c r="D23" s="7" t="s">
        <v>19</v>
      </c>
      <c r="E23" s="7"/>
      <c r="F23" s="7"/>
      <c r="G23" s="13">
        <v>1589820</v>
      </c>
      <c r="H23" s="7"/>
      <c r="I23" s="13">
        <f>I8+I9+I10+I14+I19+I21+I22</f>
        <v>1644000</v>
      </c>
      <c r="K23" s="25">
        <f>K8+K9+K10+K14+K19+K21+K22+K20</f>
        <v>1371855.01</v>
      </c>
      <c r="L23" s="25">
        <f>L8+L9+L10+L14+L19+L21+L22</f>
        <v>1148527.5100000002</v>
      </c>
    </row>
    <row r="24" spans="1:12" x14ac:dyDescent="0.25">
      <c r="A24" s="7"/>
      <c r="B24" s="7"/>
      <c r="C24" s="7" t="s">
        <v>20</v>
      </c>
      <c r="D24" s="7"/>
      <c r="E24" s="7"/>
      <c r="F24" s="7"/>
      <c r="G24" s="9">
        <v>1589820</v>
      </c>
      <c r="H24" s="7"/>
      <c r="I24" s="9">
        <f>I23</f>
        <v>1644000</v>
      </c>
      <c r="K24" s="16">
        <f t="shared" ref="K24:L24" si="2">K23</f>
        <v>1371855.01</v>
      </c>
      <c r="L24" s="16">
        <f t="shared" si="2"/>
        <v>1148527.5100000002</v>
      </c>
    </row>
    <row r="25" spans="1:12" x14ac:dyDescent="0.25">
      <c r="A25" s="7"/>
      <c r="B25" s="7"/>
      <c r="C25" s="7"/>
      <c r="D25" s="7" t="s">
        <v>21</v>
      </c>
      <c r="E25" s="7"/>
      <c r="F25" s="7"/>
      <c r="G25" s="9"/>
      <c r="H25" s="7"/>
      <c r="I25" s="9"/>
    </row>
    <row r="26" spans="1:12" x14ac:dyDescent="0.25">
      <c r="A26" s="7"/>
      <c r="B26" s="7"/>
      <c r="C26" s="7"/>
      <c r="D26" s="7"/>
      <c r="E26" s="7" t="s">
        <v>22</v>
      </c>
      <c r="F26" s="7"/>
      <c r="G26" s="9"/>
      <c r="H26" s="7"/>
      <c r="I26" s="9"/>
    </row>
    <row r="27" spans="1:12" x14ac:dyDescent="0.25">
      <c r="A27" s="7"/>
      <c r="B27" s="7"/>
      <c r="C27" s="7"/>
      <c r="D27" s="7"/>
      <c r="E27" s="7"/>
      <c r="F27" s="7" t="s">
        <v>23</v>
      </c>
      <c r="G27" s="9">
        <v>581400</v>
      </c>
      <c r="H27" s="7"/>
      <c r="I27" s="9">
        <v>598400</v>
      </c>
      <c r="J27" s="32"/>
      <c r="K27" s="16">
        <v>430784.83</v>
      </c>
      <c r="L27" s="16">
        <v>421791.56</v>
      </c>
    </row>
    <row r="28" spans="1:12" x14ac:dyDescent="0.25">
      <c r="A28" s="7"/>
      <c r="B28" s="7"/>
      <c r="C28" s="7"/>
      <c r="D28" s="7"/>
      <c r="E28" s="7"/>
      <c r="F28" s="7" t="s">
        <v>24</v>
      </c>
      <c r="G28" s="9">
        <v>43900</v>
      </c>
      <c r="H28" s="7"/>
      <c r="I28" s="9">
        <v>50100</v>
      </c>
      <c r="K28" s="16">
        <v>37185.839999999997</v>
      </c>
      <c r="L28" s="16">
        <v>30334.43</v>
      </c>
    </row>
    <row r="29" spans="1:12" x14ac:dyDescent="0.25">
      <c r="A29" s="7"/>
      <c r="B29" s="7"/>
      <c r="C29" s="7"/>
      <c r="D29" s="7"/>
      <c r="E29" s="7"/>
      <c r="F29" s="7" t="s">
        <v>25</v>
      </c>
      <c r="G29" s="9">
        <v>80000</v>
      </c>
      <c r="H29" s="7"/>
      <c r="I29" s="9">
        <v>85240</v>
      </c>
      <c r="K29" s="16">
        <v>55973.68</v>
      </c>
      <c r="L29" s="16">
        <v>59851.34</v>
      </c>
    </row>
    <row r="30" spans="1:12" x14ac:dyDescent="0.25">
      <c r="A30" s="7"/>
      <c r="B30" s="7"/>
      <c r="C30" s="7"/>
      <c r="D30" s="7"/>
      <c r="E30" s="7"/>
      <c r="F30" s="7" t="s">
        <v>26</v>
      </c>
      <c r="G30" s="9">
        <v>10060</v>
      </c>
      <c r="H30" s="7"/>
      <c r="I30" s="9">
        <v>12000</v>
      </c>
      <c r="K30" s="16">
        <v>4483.1000000000004</v>
      </c>
      <c r="L30" s="16">
        <v>7205.68</v>
      </c>
    </row>
    <row r="31" spans="1:12" x14ac:dyDescent="0.25">
      <c r="A31" s="7"/>
      <c r="B31" s="7"/>
      <c r="C31" s="7"/>
      <c r="D31" s="7"/>
      <c r="E31" s="7"/>
      <c r="F31" s="7" t="s">
        <v>27</v>
      </c>
      <c r="G31" s="9">
        <v>4000</v>
      </c>
      <c r="H31" s="7"/>
      <c r="I31" s="9">
        <v>4100</v>
      </c>
      <c r="K31" s="16">
        <v>1298.6400000000001</v>
      </c>
      <c r="L31" s="16">
        <v>2998.91</v>
      </c>
    </row>
    <row r="32" spans="1:12" ht="16.5" thickBot="1" x14ac:dyDescent="0.3">
      <c r="A32" s="7"/>
      <c r="B32" s="7"/>
      <c r="C32" s="7"/>
      <c r="D32" s="7"/>
      <c r="E32" s="7"/>
      <c r="F32" s="7" t="s">
        <v>28</v>
      </c>
      <c r="G32" s="10">
        <v>1760</v>
      </c>
      <c r="H32" s="7"/>
      <c r="I32" s="10">
        <v>2400</v>
      </c>
      <c r="K32" s="22">
        <v>1983.69</v>
      </c>
      <c r="L32" s="22">
        <v>1328.28</v>
      </c>
    </row>
    <row r="33" spans="1:12" x14ac:dyDescent="0.25">
      <c r="A33" s="7"/>
      <c r="B33" s="7"/>
      <c r="C33" s="7"/>
      <c r="D33" s="7"/>
      <c r="E33" s="7" t="s">
        <v>29</v>
      </c>
      <c r="F33" s="7"/>
      <c r="G33" s="9">
        <v>721120</v>
      </c>
      <c r="H33" s="7"/>
      <c r="I33" s="9">
        <f>SUM(I27:I32)</f>
        <v>752240</v>
      </c>
      <c r="K33" s="16">
        <f t="shared" ref="K33:L33" si="3">SUM(K27:K32)</f>
        <v>531709.78</v>
      </c>
      <c r="L33" s="16">
        <f t="shared" si="3"/>
        <v>523510.19999999995</v>
      </c>
    </row>
    <row r="34" spans="1:12" x14ac:dyDescent="0.25">
      <c r="A34" s="7"/>
      <c r="B34" s="7"/>
      <c r="C34" s="7"/>
      <c r="D34" s="7"/>
      <c r="E34" s="7" t="s">
        <v>30</v>
      </c>
      <c r="F34" s="7"/>
      <c r="G34" s="9"/>
      <c r="H34" s="7"/>
      <c r="I34" s="9"/>
    </row>
    <row r="35" spans="1:12" x14ac:dyDescent="0.25">
      <c r="A35" s="7"/>
      <c r="B35" s="7"/>
      <c r="C35" s="7"/>
      <c r="D35" s="7"/>
      <c r="E35" s="7"/>
      <c r="F35" s="7" t="s">
        <v>31</v>
      </c>
      <c r="G35" s="9">
        <v>4450</v>
      </c>
      <c r="H35" s="7"/>
      <c r="I35" s="9">
        <v>5775</v>
      </c>
      <c r="K35" s="16">
        <v>1934</v>
      </c>
      <c r="L35" s="16">
        <v>3466.59</v>
      </c>
    </row>
    <row r="36" spans="1:12" x14ac:dyDescent="0.25">
      <c r="A36" s="7"/>
      <c r="B36" s="7"/>
      <c r="C36" s="7"/>
      <c r="D36" s="7"/>
      <c r="E36" s="7"/>
      <c r="F36" s="7" t="s">
        <v>32</v>
      </c>
      <c r="G36" s="9">
        <v>5175</v>
      </c>
      <c r="H36" s="7"/>
      <c r="I36" s="9">
        <v>12175</v>
      </c>
      <c r="K36" s="16">
        <v>3801.48</v>
      </c>
      <c r="L36" s="16">
        <v>4035.67</v>
      </c>
    </row>
    <row r="37" spans="1:12" x14ac:dyDescent="0.25">
      <c r="A37" s="7"/>
      <c r="B37" s="7"/>
      <c r="C37" s="7"/>
      <c r="D37" s="7"/>
      <c r="E37" s="7"/>
      <c r="F37" s="7" t="s">
        <v>33</v>
      </c>
      <c r="G37" s="9">
        <v>5000</v>
      </c>
      <c r="H37" s="7"/>
      <c r="I37" s="9">
        <v>5500</v>
      </c>
      <c r="K37" s="16">
        <v>1862.36</v>
      </c>
      <c r="L37" s="16">
        <v>3819.1</v>
      </c>
    </row>
    <row r="38" spans="1:12" ht="16.5" thickBot="1" x14ac:dyDescent="0.3">
      <c r="A38" s="7"/>
      <c r="B38" s="7"/>
      <c r="C38" s="7"/>
      <c r="D38" s="7"/>
      <c r="E38" s="7"/>
      <c r="F38" s="7" t="s">
        <v>34</v>
      </c>
      <c r="G38" s="10">
        <v>5300</v>
      </c>
      <c r="H38" s="7"/>
      <c r="I38" s="10">
        <v>3400</v>
      </c>
      <c r="K38" s="22">
        <v>0</v>
      </c>
      <c r="L38" s="22">
        <v>4107.45</v>
      </c>
    </row>
    <row r="39" spans="1:12" x14ac:dyDescent="0.25">
      <c r="A39" s="7"/>
      <c r="B39" s="7"/>
      <c r="C39" s="7"/>
      <c r="D39" s="7"/>
      <c r="E39" s="7" t="s">
        <v>35</v>
      </c>
      <c r="F39" s="7"/>
      <c r="G39" s="9">
        <v>19925</v>
      </c>
      <c r="H39" s="7"/>
      <c r="I39" s="9">
        <f>SUM(I35:I38)</f>
        <v>26850</v>
      </c>
      <c r="K39" s="16">
        <f>SUM(K35:K38)</f>
        <v>7597.8399999999992</v>
      </c>
      <c r="L39" s="16">
        <f t="shared" ref="L39" si="4">SUM(L35:L38)</f>
        <v>15428.810000000001</v>
      </c>
    </row>
    <row r="40" spans="1:12" x14ac:dyDescent="0.25">
      <c r="A40" s="7"/>
      <c r="B40" s="7"/>
      <c r="C40" s="7"/>
      <c r="D40" s="7"/>
      <c r="E40" s="7" t="s">
        <v>36</v>
      </c>
      <c r="F40" s="7"/>
      <c r="G40" s="9"/>
      <c r="H40" s="7"/>
      <c r="I40" s="9"/>
    </row>
    <row r="41" spans="1:12" x14ac:dyDescent="0.25">
      <c r="A41" s="7"/>
      <c r="B41" s="7"/>
      <c r="C41" s="7"/>
      <c r="D41" s="7"/>
      <c r="E41" s="7"/>
      <c r="F41" s="7" t="s">
        <v>37</v>
      </c>
      <c r="G41" s="9">
        <v>3000</v>
      </c>
      <c r="H41" s="7"/>
      <c r="I41" s="9">
        <v>2500</v>
      </c>
      <c r="K41" s="16">
        <v>0</v>
      </c>
      <c r="L41" s="16">
        <v>2354.84</v>
      </c>
    </row>
    <row r="42" spans="1:12" ht="16.5" thickBot="1" x14ac:dyDescent="0.3">
      <c r="A42" s="7"/>
      <c r="B42" s="7"/>
      <c r="C42" s="7"/>
      <c r="D42" s="7"/>
      <c r="E42" s="7"/>
      <c r="F42" s="7" t="s">
        <v>38</v>
      </c>
      <c r="G42" s="10">
        <v>20600</v>
      </c>
      <c r="H42" s="7"/>
      <c r="I42" s="10">
        <v>26000</v>
      </c>
      <c r="K42" s="22">
        <v>16262.48</v>
      </c>
      <c r="L42" s="22">
        <v>15903.24</v>
      </c>
    </row>
    <row r="43" spans="1:12" x14ac:dyDescent="0.25">
      <c r="A43" s="7"/>
      <c r="B43" s="7"/>
      <c r="C43" s="7"/>
      <c r="D43" s="7"/>
      <c r="E43" s="7" t="s">
        <v>39</v>
      </c>
      <c r="F43" s="7"/>
      <c r="G43" s="9">
        <v>23600</v>
      </c>
      <c r="H43" s="7"/>
      <c r="I43" s="9">
        <f>SUM(I41:I42)</f>
        <v>28500</v>
      </c>
      <c r="K43" s="16">
        <f t="shared" ref="K43:L43" si="5">SUM(K41:K42)</f>
        <v>16262.48</v>
      </c>
      <c r="L43" s="16">
        <f t="shared" si="5"/>
        <v>18258.080000000002</v>
      </c>
    </row>
    <row r="44" spans="1:12" x14ac:dyDescent="0.25">
      <c r="A44" s="7"/>
      <c r="B44" s="7"/>
      <c r="C44" s="7"/>
      <c r="D44" s="7"/>
      <c r="E44" s="7" t="s">
        <v>40</v>
      </c>
      <c r="F44" s="7"/>
      <c r="G44" s="9"/>
      <c r="H44" s="7"/>
      <c r="I44" s="9"/>
    </row>
    <row r="45" spans="1:12" x14ac:dyDescent="0.25">
      <c r="A45" s="7"/>
      <c r="B45" s="7"/>
      <c r="C45" s="7"/>
      <c r="D45" s="7"/>
      <c r="E45" s="7"/>
      <c r="F45" s="7" t="s">
        <v>41</v>
      </c>
      <c r="G45" s="9">
        <v>349060</v>
      </c>
      <c r="H45" s="7"/>
      <c r="I45" s="9">
        <v>350000</v>
      </c>
      <c r="K45" s="16">
        <v>391125.71</v>
      </c>
      <c r="L45" s="16">
        <v>274008.98</v>
      </c>
    </row>
    <row r="46" spans="1:12" x14ac:dyDescent="0.25">
      <c r="A46" s="7"/>
      <c r="B46" s="7"/>
      <c r="C46" s="7"/>
      <c r="D46" s="7"/>
      <c r="E46" s="7"/>
      <c r="F46" s="7" t="s">
        <v>42</v>
      </c>
      <c r="G46" s="9">
        <v>25000</v>
      </c>
      <c r="H46" s="7"/>
      <c r="I46" s="9">
        <v>25000</v>
      </c>
      <c r="K46" s="16">
        <v>50305</v>
      </c>
      <c r="L46" s="16">
        <v>19623.66</v>
      </c>
    </row>
    <row r="47" spans="1:12" ht="16.5" thickBot="1" x14ac:dyDescent="0.3">
      <c r="A47" s="7"/>
      <c r="B47" s="7"/>
      <c r="C47" s="7"/>
      <c r="D47" s="7"/>
      <c r="E47" s="7"/>
      <c r="F47" s="7" t="s">
        <v>43</v>
      </c>
      <c r="G47" s="10">
        <v>12050</v>
      </c>
      <c r="H47" s="7"/>
      <c r="I47" s="10">
        <v>6400</v>
      </c>
      <c r="K47" s="22">
        <v>3820.5</v>
      </c>
      <c r="L47" s="22">
        <v>9305.4699999999993</v>
      </c>
    </row>
    <row r="48" spans="1:12" x14ac:dyDescent="0.25">
      <c r="A48" s="7"/>
      <c r="B48" s="7"/>
      <c r="C48" s="7"/>
      <c r="D48" s="7"/>
      <c r="E48" s="7" t="s">
        <v>44</v>
      </c>
      <c r="F48" s="7"/>
      <c r="G48" s="9">
        <v>386110</v>
      </c>
      <c r="H48" s="7"/>
      <c r="I48" s="9">
        <f>SUM(I45:I47)</f>
        <v>381400</v>
      </c>
      <c r="K48" s="16">
        <f t="shared" ref="K48:L48" si="6">SUM(K45:K47)</f>
        <v>445251.21</v>
      </c>
      <c r="L48" s="16">
        <f t="shared" si="6"/>
        <v>302938.10999999993</v>
      </c>
    </row>
    <row r="49" spans="1:12" x14ac:dyDescent="0.25">
      <c r="A49" s="7"/>
      <c r="B49" s="7"/>
      <c r="C49" s="7"/>
      <c r="D49" s="7"/>
      <c r="E49" s="7" t="s">
        <v>45</v>
      </c>
      <c r="F49" s="7"/>
      <c r="G49" s="9"/>
      <c r="H49" s="7"/>
      <c r="I49" s="9"/>
    </row>
    <row r="50" spans="1:12" ht="16.5" thickBot="1" x14ac:dyDescent="0.3">
      <c r="A50" s="7"/>
      <c r="B50" s="7"/>
      <c r="C50" s="7"/>
      <c r="D50" s="7"/>
      <c r="E50" s="7"/>
      <c r="F50" s="7" t="s">
        <v>46</v>
      </c>
      <c r="G50" s="10">
        <v>88000</v>
      </c>
      <c r="H50" s="7"/>
      <c r="I50" s="10">
        <v>48900</v>
      </c>
      <c r="K50" s="22">
        <v>69409.36</v>
      </c>
      <c r="L50" s="22">
        <v>66849.5</v>
      </c>
    </row>
    <row r="51" spans="1:12" x14ac:dyDescent="0.25">
      <c r="A51" s="7"/>
      <c r="B51" s="7"/>
      <c r="C51" s="7"/>
      <c r="D51" s="7"/>
      <c r="E51" s="7" t="s">
        <v>47</v>
      </c>
      <c r="F51" s="7"/>
      <c r="G51" s="9">
        <v>88000</v>
      </c>
      <c r="H51" s="7"/>
      <c r="I51" s="9">
        <f>I50</f>
        <v>48900</v>
      </c>
      <c r="K51" s="16">
        <f t="shared" ref="K51:L51" si="7">K50</f>
        <v>69409.36</v>
      </c>
      <c r="L51" s="16">
        <f t="shared" si="7"/>
        <v>66849.5</v>
      </c>
    </row>
    <row r="52" spans="1:12" x14ac:dyDescent="0.25">
      <c r="A52" s="7"/>
      <c r="B52" s="7"/>
      <c r="C52" s="7"/>
      <c r="D52" s="7"/>
      <c r="E52" s="7" t="s">
        <v>48</v>
      </c>
      <c r="F52" s="7"/>
      <c r="G52" s="9"/>
      <c r="H52" s="7"/>
      <c r="I52" s="9"/>
    </row>
    <row r="53" spans="1:12" ht="16.5" thickBot="1" x14ac:dyDescent="0.3">
      <c r="A53" s="7"/>
      <c r="B53" s="7"/>
      <c r="C53" s="7"/>
      <c r="D53" s="7"/>
      <c r="E53" s="7"/>
      <c r="F53" s="7" t="s">
        <v>49</v>
      </c>
      <c r="G53" s="10">
        <v>5150</v>
      </c>
      <c r="H53" s="7"/>
      <c r="I53" s="10">
        <v>6550</v>
      </c>
      <c r="K53" s="22">
        <v>245</v>
      </c>
      <c r="L53" s="22">
        <v>4042.44</v>
      </c>
    </row>
    <row r="54" spans="1:12" x14ac:dyDescent="0.25">
      <c r="A54" s="7"/>
      <c r="B54" s="7"/>
      <c r="C54" s="7"/>
      <c r="D54" s="7"/>
      <c r="E54" s="7" t="s">
        <v>50</v>
      </c>
      <c r="F54" s="7"/>
      <c r="G54" s="9">
        <v>5150</v>
      </c>
      <c r="H54" s="7"/>
      <c r="I54" s="9">
        <f>I53</f>
        <v>6550</v>
      </c>
      <c r="K54" s="16">
        <f t="shared" ref="K54:L54" si="8">K53</f>
        <v>245</v>
      </c>
      <c r="L54" s="16">
        <f t="shared" si="8"/>
        <v>4042.44</v>
      </c>
    </row>
    <row r="55" spans="1:12" x14ac:dyDescent="0.25">
      <c r="A55" s="7"/>
      <c r="B55" s="7"/>
      <c r="C55" s="7"/>
      <c r="D55" s="7"/>
      <c r="E55" s="7" t="s">
        <v>51</v>
      </c>
      <c r="F55" s="7"/>
      <c r="G55" s="9">
        <v>28500</v>
      </c>
      <c r="H55" s="7"/>
      <c r="I55" s="9">
        <v>30000</v>
      </c>
      <c r="K55" s="16">
        <v>6300</v>
      </c>
      <c r="L55" s="16">
        <v>22370.97</v>
      </c>
    </row>
    <row r="56" spans="1:12" x14ac:dyDescent="0.25">
      <c r="A56" s="7"/>
      <c r="B56" s="7"/>
      <c r="C56" s="7"/>
      <c r="D56" s="7"/>
      <c r="E56" s="7" t="s">
        <v>52</v>
      </c>
      <c r="F56" s="7"/>
      <c r="G56" s="9"/>
      <c r="H56" s="7"/>
      <c r="I56" s="9"/>
    </row>
    <row r="57" spans="1:12" x14ac:dyDescent="0.25">
      <c r="A57" s="7"/>
      <c r="B57" s="7"/>
      <c r="C57" s="7"/>
      <c r="D57" s="7"/>
      <c r="E57" s="7"/>
      <c r="F57" s="7" t="s">
        <v>53</v>
      </c>
      <c r="G57" s="9">
        <v>50000</v>
      </c>
      <c r="H57" s="7"/>
      <c r="I57" s="9">
        <v>48350</v>
      </c>
      <c r="K57" s="16">
        <v>38991.75</v>
      </c>
      <c r="L57" s="16">
        <v>38013.440000000002</v>
      </c>
    </row>
    <row r="58" spans="1:12" x14ac:dyDescent="0.25">
      <c r="A58" s="7"/>
      <c r="B58" s="7"/>
      <c r="C58" s="7"/>
      <c r="D58" s="7"/>
      <c r="E58" s="7"/>
      <c r="F58" s="7" t="s">
        <v>54</v>
      </c>
      <c r="G58" s="9">
        <v>24500</v>
      </c>
      <c r="H58" s="7"/>
      <c r="I58" s="9">
        <v>29000</v>
      </c>
      <c r="K58" s="16">
        <v>19799.34</v>
      </c>
      <c r="L58" s="16">
        <v>18584.39</v>
      </c>
    </row>
    <row r="59" spans="1:12" x14ac:dyDescent="0.25">
      <c r="A59" s="7"/>
      <c r="B59" s="7"/>
      <c r="C59" s="7"/>
      <c r="D59" s="7"/>
      <c r="E59" s="7"/>
      <c r="F59" s="7" t="s">
        <v>55</v>
      </c>
      <c r="G59" s="9">
        <v>775</v>
      </c>
      <c r="H59" s="7"/>
      <c r="I59" s="9">
        <v>775</v>
      </c>
      <c r="K59" s="16">
        <v>599.86</v>
      </c>
      <c r="L59" s="16">
        <v>587.79999999999995</v>
      </c>
    </row>
    <row r="60" spans="1:12" x14ac:dyDescent="0.25">
      <c r="A60" s="7"/>
      <c r="B60" s="7"/>
      <c r="C60" s="7"/>
      <c r="D60" s="7"/>
      <c r="E60" s="7"/>
      <c r="F60" s="7" t="s">
        <v>56</v>
      </c>
      <c r="G60" s="9">
        <v>5200</v>
      </c>
      <c r="H60" s="7"/>
      <c r="I60" s="9">
        <v>4925</v>
      </c>
      <c r="K60" s="16">
        <v>3496.62</v>
      </c>
      <c r="L60" s="16">
        <v>3944.42</v>
      </c>
    </row>
    <row r="61" spans="1:12" x14ac:dyDescent="0.25">
      <c r="A61" s="7"/>
      <c r="B61" s="7"/>
      <c r="C61" s="7"/>
      <c r="D61" s="7"/>
      <c r="E61" s="7"/>
      <c r="F61" s="7" t="s">
        <v>57</v>
      </c>
      <c r="G61" s="9">
        <v>2000</v>
      </c>
      <c r="H61" s="7"/>
      <c r="I61" s="9">
        <v>4000</v>
      </c>
      <c r="K61" s="16">
        <v>59</v>
      </c>
      <c r="L61" s="16">
        <v>1517.13</v>
      </c>
    </row>
    <row r="62" spans="1:12" ht="16.5" thickBot="1" x14ac:dyDescent="0.3">
      <c r="A62" s="7"/>
      <c r="B62" s="7"/>
      <c r="C62" s="7"/>
      <c r="D62" s="7"/>
      <c r="E62" s="7"/>
      <c r="F62" s="7" t="s">
        <v>58</v>
      </c>
      <c r="G62" s="10">
        <v>9900</v>
      </c>
      <c r="H62" s="7"/>
      <c r="I62" s="10">
        <v>6700</v>
      </c>
      <c r="K62" s="22">
        <v>8149.06</v>
      </c>
      <c r="L62" s="22">
        <v>7509.68</v>
      </c>
    </row>
    <row r="63" spans="1:12" x14ac:dyDescent="0.25">
      <c r="A63" s="7"/>
      <c r="B63" s="7"/>
      <c r="C63" s="7"/>
      <c r="D63" s="7"/>
      <c r="E63" s="7" t="s">
        <v>59</v>
      </c>
      <c r="F63" s="7"/>
      <c r="G63" s="9">
        <v>92375</v>
      </c>
      <c r="H63" s="7"/>
      <c r="I63" s="9">
        <f>SUM(I57:I62)</f>
        <v>93750</v>
      </c>
      <c r="K63" s="16">
        <f t="shared" ref="K63:L63" si="9">SUM(K57:K62)</f>
        <v>71095.63</v>
      </c>
      <c r="L63" s="16">
        <f t="shared" si="9"/>
        <v>70156.86</v>
      </c>
    </row>
    <row r="64" spans="1:12" x14ac:dyDescent="0.25">
      <c r="A64" s="7"/>
      <c r="B64" s="7"/>
      <c r="C64" s="7"/>
      <c r="D64" s="7"/>
      <c r="E64" s="7" t="s">
        <v>60</v>
      </c>
      <c r="F64" s="7"/>
      <c r="G64" s="9"/>
      <c r="H64" s="7"/>
      <c r="I64" s="9"/>
    </row>
    <row r="65" spans="1:12" x14ac:dyDescent="0.25">
      <c r="A65" s="7"/>
      <c r="B65" s="7"/>
      <c r="C65" s="7"/>
      <c r="D65" s="7"/>
      <c r="E65" s="7"/>
      <c r="F65" s="7" t="s">
        <v>61</v>
      </c>
      <c r="G65" s="9">
        <v>12663.45</v>
      </c>
      <c r="H65" s="7"/>
      <c r="I65" s="9">
        <v>3950</v>
      </c>
      <c r="K65" s="16">
        <v>2959.07</v>
      </c>
      <c r="L65" s="16">
        <v>6335.26</v>
      </c>
    </row>
    <row r="66" spans="1:12" x14ac:dyDescent="0.25">
      <c r="A66" s="7"/>
      <c r="B66" s="7"/>
      <c r="C66" s="7"/>
      <c r="D66" s="7"/>
      <c r="E66" s="7"/>
      <c r="F66" s="7" t="s">
        <v>62</v>
      </c>
      <c r="G66" s="9">
        <v>3417.02</v>
      </c>
      <c r="H66" s="7"/>
      <c r="I66" s="9">
        <v>0</v>
      </c>
      <c r="K66" s="16">
        <v>0</v>
      </c>
      <c r="L66" s="16">
        <v>2682.18</v>
      </c>
    </row>
    <row r="67" spans="1:12" ht="16.5" thickBot="1" x14ac:dyDescent="0.3">
      <c r="A67" s="7"/>
      <c r="B67" s="7"/>
      <c r="C67" s="7"/>
      <c r="D67" s="7"/>
      <c r="E67" s="7"/>
      <c r="F67" s="7" t="s">
        <v>63</v>
      </c>
      <c r="G67" s="10">
        <v>5125.53</v>
      </c>
      <c r="H67" s="7"/>
      <c r="I67" s="10">
        <v>1800</v>
      </c>
      <c r="K67" s="22">
        <v>619.74</v>
      </c>
      <c r="L67" s="22">
        <v>3942.76</v>
      </c>
    </row>
    <row r="68" spans="1:12" x14ac:dyDescent="0.25">
      <c r="A68" s="7"/>
      <c r="B68" s="7"/>
      <c r="C68" s="7"/>
      <c r="D68" s="7"/>
      <c r="E68" s="7" t="s">
        <v>64</v>
      </c>
      <c r="F68" s="7"/>
      <c r="G68" s="9">
        <v>21206</v>
      </c>
      <c r="H68" s="7"/>
      <c r="I68" s="9">
        <f>SUM(I65:I67)</f>
        <v>5750</v>
      </c>
      <c r="K68" s="16">
        <f t="shared" ref="K68:L68" si="10">SUM(K65:K67)</f>
        <v>3578.8100000000004</v>
      </c>
      <c r="L68" s="16">
        <f t="shared" si="10"/>
        <v>12960.2</v>
      </c>
    </row>
    <row r="69" spans="1:12" x14ac:dyDescent="0.25">
      <c r="A69" s="7"/>
      <c r="B69" s="7"/>
      <c r="C69" s="7"/>
      <c r="D69" s="7"/>
      <c r="E69" s="7" t="s">
        <v>65</v>
      </c>
      <c r="F69" s="7"/>
      <c r="G69" s="9"/>
      <c r="H69" s="7"/>
      <c r="I69" s="9"/>
    </row>
    <row r="70" spans="1:12" x14ac:dyDescent="0.25">
      <c r="A70" s="7"/>
      <c r="B70" s="7"/>
      <c r="C70" s="7"/>
      <c r="D70" s="7"/>
      <c r="E70" s="7"/>
      <c r="F70" s="7" t="s">
        <v>66</v>
      </c>
      <c r="G70" s="9">
        <v>112838</v>
      </c>
      <c r="H70" s="7"/>
      <c r="I70" s="9">
        <v>176755</v>
      </c>
      <c r="K70" s="16">
        <v>75259.210000000006</v>
      </c>
      <c r="L70" s="16">
        <v>76485.83</v>
      </c>
    </row>
    <row r="71" spans="1:12" ht="16.5" thickBot="1" x14ac:dyDescent="0.3">
      <c r="A71" s="7"/>
      <c r="B71" s="7"/>
      <c r="C71" s="7"/>
      <c r="D71" s="7"/>
      <c r="E71" s="7"/>
      <c r="F71" s="7" t="s">
        <v>67</v>
      </c>
      <c r="G71" s="10">
        <v>41284</v>
      </c>
      <c r="H71" s="7"/>
      <c r="I71" s="10">
        <v>0</v>
      </c>
      <c r="K71" s="22">
        <v>5963.49</v>
      </c>
      <c r="L71" s="22">
        <v>32405.73</v>
      </c>
    </row>
    <row r="72" spans="1:12" x14ac:dyDescent="0.25">
      <c r="A72" s="7"/>
      <c r="B72" s="7"/>
      <c r="C72" s="7"/>
      <c r="D72" s="7"/>
      <c r="E72" s="7" t="s">
        <v>68</v>
      </c>
      <c r="F72" s="7"/>
      <c r="G72" s="9">
        <v>154122</v>
      </c>
      <c r="H72" s="7"/>
      <c r="I72" s="9">
        <f>SUM(I70:I71)</f>
        <v>176755</v>
      </c>
      <c r="K72" s="16">
        <f t="shared" ref="K72:L72" si="11">SUM(K70:K71)</f>
        <v>81222.700000000012</v>
      </c>
      <c r="L72" s="16">
        <f t="shared" si="11"/>
        <v>108891.56</v>
      </c>
    </row>
    <row r="73" spans="1:12" x14ac:dyDescent="0.25">
      <c r="A73" s="7"/>
      <c r="B73" s="7"/>
      <c r="C73" s="7"/>
      <c r="D73" s="7"/>
      <c r="E73" s="7" t="s">
        <v>69</v>
      </c>
      <c r="F73" s="7"/>
      <c r="G73" s="9">
        <v>21900</v>
      </c>
      <c r="H73" s="7"/>
      <c r="I73" s="9">
        <v>24450</v>
      </c>
      <c r="K73" s="16">
        <v>14234.21</v>
      </c>
      <c r="L73" s="16">
        <v>18752.04</v>
      </c>
    </row>
    <row r="74" spans="1:12" x14ac:dyDescent="0.25">
      <c r="A74" s="7"/>
      <c r="B74" s="7"/>
      <c r="C74" s="7"/>
      <c r="D74" s="7"/>
      <c r="E74" s="7" t="s">
        <v>70</v>
      </c>
      <c r="F74" s="7"/>
      <c r="G74" s="9"/>
      <c r="H74" s="7"/>
      <c r="I74" s="9"/>
    </row>
    <row r="75" spans="1:12" ht="16.5" thickBot="1" x14ac:dyDescent="0.3">
      <c r="A75" s="7"/>
      <c r="B75" s="7"/>
      <c r="C75" s="7"/>
      <c r="D75" s="7"/>
      <c r="E75" s="7"/>
      <c r="F75" s="7" t="s">
        <v>71</v>
      </c>
      <c r="G75" s="10">
        <v>3200</v>
      </c>
      <c r="H75" s="7"/>
      <c r="I75" s="10">
        <v>5350</v>
      </c>
      <c r="K75" s="22">
        <v>4866.49</v>
      </c>
      <c r="L75" s="22">
        <v>2454.96</v>
      </c>
    </row>
    <row r="76" spans="1:12" x14ac:dyDescent="0.25">
      <c r="A76" s="7"/>
      <c r="B76" s="7"/>
      <c r="C76" s="7"/>
      <c r="D76" s="7"/>
      <c r="E76" s="7" t="s">
        <v>72</v>
      </c>
      <c r="F76" s="7"/>
      <c r="G76" s="9">
        <v>3200</v>
      </c>
      <c r="H76" s="7"/>
      <c r="I76" s="9">
        <f>I75</f>
        <v>5350</v>
      </c>
      <c r="K76" s="16">
        <f t="shared" ref="K76:L76" si="12">K75</f>
        <v>4866.49</v>
      </c>
      <c r="L76" s="16">
        <f t="shared" si="12"/>
        <v>2454.96</v>
      </c>
    </row>
    <row r="77" spans="1:12" x14ac:dyDescent="0.25">
      <c r="A77" s="7"/>
      <c r="B77" s="7"/>
      <c r="C77" s="7"/>
      <c r="D77" s="7"/>
      <c r="E77" s="7" t="s">
        <v>73</v>
      </c>
      <c r="F77" s="7"/>
      <c r="G77" s="9"/>
      <c r="H77" s="7"/>
      <c r="I77" s="9"/>
    </row>
    <row r="78" spans="1:12" x14ac:dyDescent="0.25">
      <c r="A78" s="7"/>
      <c r="B78" s="7"/>
      <c r="C78" s="7"/>
      <c r="D78" s="7"/>
      <c r="E78" s="7"/>
      <c r="F78" s="7" t="s">
        <v>74</v>
      </c>
      <c r="G78" s="9">
        <v>2450</v>
      </c>
      <c r="H78" s="7"/>
      <c r="I78" s="9">
        <v>33065</v>
      </c>
      <c r="K78" s="16">
        <v>3544.59</v>
      </c>
      <c r="L78" s="16">
        <v>1891.01</v>
      </c>
    </row>
    <row r="79" spans="1:12" x14ac:dyDescent="0.25">
      <c r="A79" s="7"/>
      <c r="B79" s="7"/>
      <c r="C79" s="7"/>
      <c r="D79" s="7"/>
      <c r="E79" s="7"/>
      <c r="F79" s="7" t="s">
        <v>75</v>
      </c>
      <c r="G79" s="9">
        <v>5384</v>
      </c>
      <c r="H79" s="7"/>
      <c r="I79" s="9">
        <v>7938.75</v>
      </c>
      <c r="K79" s="16">
        <v>2071.8000000000002</v>
      </c>
      <c r="L79" s="16">
        <v>3979.54</v>
      </c>
    </row>
    <row r="80" spans="1:12" ht="16.5" thickBot="1" x14ac:dyDescent="0.3">
      <c r="A80" s="7"/>
      <c r="B80" s="7"/>
      <c r="C80" s="7"/>
      <c r="D80" s="7"/>
      <c r="E80" s="7"/>
      <c r="F80" s="7" t="s">
        <v>86</v>
      </c>
      <c r="G80" s="10">
        <v>1000</v>
      </c>
      <c r="H80" s="7"/>
      <c r="I80" s="10">
        <v>0</v>
      </c>
      <c r="K80" s="22">
        <v>0</v>
      </c>
      <c r="L80" s="22">
        <v>784.95</v>
      </c>
    </row>
    <row r="81" spans="1:13" x14ac:dyDescent="0.25">
      <c r="A81" s="7"/>
      <c r="B81" s="7"/>
      <c r="C81" s="7"/>
      <c r="D81" s="7"/>
      <c r="E81" s="7" t="s">
        <v>76</v>
      </c>
      <c r="F81" s="7"/>
      <c r="G81" s="9">
        <v>8834</v>
      </c>
      <c r="H81" s="7"/>
      <c r="I81" s="9">
        <f>SUM(I78:I80)</f>
        <v>41003.75</v>
      </c>
      <c r="K81" s="16">
        <f t="shared" ref="K81:L81" si="13">SUM(K78:K80)</f>
        <v>5616.39</v>
      </c>
      <c r="L81" s="16">
        <f t="shared" si="13"/>
        <v>6655.5</v>
      </c>
    </row>
    <row r="82" spans="1:13" x14ac:dyDescent="0.25">
      <c r="A82" s="7"/>
      <c r="B82" s="7"/>
      <c r="C82" s="7"/>
      <c r="D82" s="7"/>
      <c r="E82" s="7" t="s">
        <v>77</v>
      </c>
      <c r="F82" s="7"/>
      <c r="G82" s="9"/>
      <c r="H82" s="7"/>
      <c r="I82" s="9"/>
    </row>
    <row r="83" spans="1:13" x14ac:dyDescent="0.25">
      <c r="A83" s="7"/>
      <c r="B83" s="7"/>
      <c r="C83" s="7"/>
      <c r="D83" s="7"/>
      <c r="E83" s="7"/>
      <c r="F83" s="7" t="s">
        <v>78</v>
      </c>
      <c r="G83" s="9">
        <v>0</v>
      </c>
      <c r="H83" s="7"/>
      <c r="I83" s="9">
        <v>0</v>
      </c>
      <c r="K83" s="16">
        <v>433.75</v>
      </c>
      <c r="L83" s="16">
        <v>0</v>
      </c>
    </row>
    <row r="84" spans="1:13" x14ac:dyDescent="0.25">
      <c r="A84" s="7"/>
      <c r="B84" s="7"/>
      <c r="C84" s="7"/>
      <c r="D84" s="7"/>
      <c r="E84" s="7"/>
      <c r="F84" s="7" t="s">
        <v>79</v>
      </c>
      <c r="G84" s="9">
        <v>0</v>
      </c>
      <c r="H84" s="7"/>
      <c r="I84" s="9">
        <v>0</v>
      </c>
      <c r="K84" s="16">
        <v>0</v>
      </c>
      <c r="L84" s="16">
        <v>0</v>
      </c>
    </row>
    <row r="85" spans="1:13" ht="16.5" thickBot="1" x14ac:dyDescent="0.3">
      <c r="A85" s="7"/>
      <c r="B85" s="7"/>
      <c r="C85" s="7"/>
      <c r="D85" s="7"/>
      <c r="E85" s="7"/>
      <c r="F85" s="7" t="s">
        <v>80</v>
      </c>
      <c r="G85" s="10">
        <v>1300</v>
      </c>
      <c r="H85" s="7"/>
      <c r="I85" s="10">
        <v>3500</v>
      </c>
      <c r="K85" s="22">
        <v>2939.54</v>
      </c>
      <c r="L85" s="22">
        <v>986.06</v>
      </c>
    </row>
    <row r="86" spans="1:13" x14ac:dyDescent="0.25">
      <c r="A86" s="7"/>
      <c r="B86" s="7"/>
      <c r="C86" s="7"/>
      <c r="D86" s="7"/>
      <c r="E86" s="7" t="s">
        <v>81</v>
      </c>
      <c r="F86" s="7"/>
      <c r="G86" s="9">
        <v>1300</v>
      </c>
      <c r="H86" s="7"/>
      <c r="I86" s="9">
        <f>SUM(I83:I85)</f>
        <v>3500</v>
      </c>
      <c r="K86" s="16">
        <f t="shared" ref="K86:L86" si="14">SUM(K83:K85)</f>
        <v>3373.29</v>
      </c>
      <c r="L86" s="16">
        <f t="shared" si="14"/>
        <v>986.06</v>
      </c>
    </row>
    <row r="87" spans="1:13" ht="16.5" thickBot="1" x14ac:dyDescent="0.3">
      <c r="A87" s="7"/>
      <c r="B87" s="7"/>
      <c r="C87" s="7"/>
      <c r="D87" s="7"/>
      <c r="E87" s="7" t="s">
        <v>82</v>
      </c>
      <c r="F87" s="7"/>
      <c r="G87" s="9">
        <v>3000</v>
      </c>
      <c r="H87" s="7"/>
      <c r="I87" s="9">
        <v>3000</v>
      </c>
      <c r="K87" s="16">
        <v>5310</v>
      </c>
      <c r="L87" s="16">
        <v>2354.84</v>
      </c>
    </row>
    <row r="88" spans="1:13" ht="16.5" thickBot="1" x14ac:dyDescent="0.3">
      <c r="A88" s="7"/>
      <c r="B88" s="7"/>
      <c r="C88" s="7"/>
      <c r="D88" s="7" t="s">
        <v>83</v>
      </c>
      <c r="E88" s="7"/>
      <c r="F88" s="7"/>
      <c r="G88" s="11">
        <v>1578342</v>
      </c>
      <c r="H88" s="7"/>
      <c r="I88" s="11">
        <f>I33+I39+I43+I48+I51+I54+I55+I63+I68+I72+I73+I76+I81+I86+I87</f>
        <v>1627998.75</v>
      </c>
      <c r="K88" s="24">
        <f t="shared" ref="K88:L88" si="15">K33+K39+K43+K48+K51+K54+K55+K63+K68+K72+K73+K76+K81+K86+K87</f>
        <v>1266073.1900000002</v>
      </c>
      <c r="L88" s="24">
        <f t="shared" si="15"/>
        <v>1176610.1299999999</v>
      </c>
    </row>
    <row r="89" spans="1:13" ht="16.5" thickBot="1" x14ac:dyDescent="0.3">
      <c r="A89" s="7"/>
      <c r="B89" s="7" t="s">
        <v>84</v>
      </c>
      <c r="C89" s="7"/>
      <c r="D89" s="7"/>
      <c r="E89" s="7"/>
      <c r="F89" s="7"/>
      <c r="G89" s="11">
        <v>11478</v>
      </c>
      <c r="H89" s="7"/>
      <c r="I89" s="11">
        <f>I23-I88</f>
        <v>16001.25</v>
      </c>
      <c r="K89" s="24">
        <f t="shared" ref="K89:L89" si="16">K23-K88</f>
        <v>105781.81999999983</v>
      </c>
      <c r="L89" s="24">
        <f t="shared" si="16"/>
        <v>-28082.619999999646</v>
      </c>
    </row>
    <row r="90" spans="1:13" ht="16.5" thickBot="1" x14ac:dyDescent="0.3">
      <c r="A90" s="7" t="s">
        <v>85</v>
      </c>
      <c r="B90" s="7"/>
      <c r="C90" s="7"/>
      <c r="D90" s="7"/>
      <c r="E90" s="7"/>
      <c r="F90" s="7"/>
      <c r="G90" s="12">
        <v>11478</v>
      </c>
      <c r="H90" s="7"/>
      <c r="I90" s="12">
        <f>I89</f>
        <v>16001.25</v>
      </c>
      <c r="J90" s="33"/>
      <c r="K90" s="26">
        <f t="shared" ref="K90:L90" si="17">K89</f>
        <v>105781.81999999983</v>
      </c>
      <c r="L90" s="26">
        <f t="shared" si="17"/>
        <v>-28082.619999999646</v>
      </c>
      <c r="M90" s="30"/>
    </row>
    <row r="91" spans="1:13" ht="16.5" thickTop="1" x14ac:dyDescent="0.25"/>
    <row r="93" spans="1:13" x14ac:dyDescent="0.25">
      <c r="G93" s="6"/>
      <c r="I93" s="6"/>
    </row>
  </sheetData>
  <mergeCells count="1">
    <mergeCell ref="K1:L1"/>
  </mergeCells>
  <pageMargins left="0.7" right="0.7" top="0.75" bottom="0.75" header="0.3" footer="0.3"/>
  <pageSetup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0"/>
  <sheetViews>
    <sheetView topLeftCell="A28" workbookViewId="0">
      <selection activeCell="G41" sqref="G41"/>
    </sheetView>
  </sheetViews>
  <sheetFormatPr defaultRowHeight="15.75" x14ac:dyDescent="0.25"/>
  <cols>
    <col min="1" max="1" width="2.140625" style="3" customWidth="1"/>
    <col min="2" max="2" width="3.42578125" style="3" customWidth="1"/>
    <col min="3" max="3" width="3.140625" style="3" customWidth="1"/>
    <col min="4" max="4" width="3" style="3" customWidth="1"/>
    <col min="5" max="5" width="4.28515625" style="3" customWidth="1"/>
    <col min="6" max="6" width="39.85546875" style="3" bestFit="1" customWidth="1"/>
    <col min="7" max="7" width="12.7109375" style="16" bestFit="1" customWidth="1"/>
    <col min="8" max="8" width="2.7109375" style="20" customWidth="1"/>
    <col min="9" max="9" width="14.140625" style="16" bestFit="1" customWidth="1"/>
    <col min="10" max="10" width="2.7109375" style="20" customWidth="1"/>
    <col min="11" max="11" width="29.85546875" style="16" bestFit="1" customWidth="1"/>
    <col min="12" max="12" width="2.7109375" style="20" customWidth="1"/>
    <col min="13" max="13" width="12.42578125" style="16" bestFit="1" customWidth="1"/>
    <col min="14" max="14" width="2.7109375" style="20" customWidth="1"/>
    <col min="15" max="15" width="12.7109375" style="16" bestFit="1" customWidth="1"/>
    <col min="16" max="16" width="2.7109375" style="20" customWidth="1"/>
    <col min="17" max="17" width="15.7109375" style="16" bestFit="1" customWidth="1"/>
    <col min="18" max="18" width="2.7109375" style="20" customWidth="1"/>
    <col min="19" max="19" width="18.85546875" style="16" bestFit="1" customWidth="1"/>
    <col min="20" max="20" width="2.7109375" style="20" customWidth="1"/>
    <col min="21" max="21" width="27.42578125" style="16" bestFit="1" customWidth="1"/>
    <col min="22" max="22" width="2.7109375" style="20" customWidth="1"/>
    <col min="23" max="23" width="14.5703125" style="16" bestFit="1" customWidth="1"/>
    <col min="24" max="16384" width="9.140625" style="3"/>
  </cols>
  <sheetData>
    <row r="1" spans="1:23" x14ac:dyDescent="0.25">
      <c r="A1" s="7"/>
      <c r="B1" s="7"/>
      <c r="C1" s="7"/>
      <c r="D1" s="7"/>
      <c r="E1" s="7"/>
      <c r="F1" s="7"/>
      <c r="G1" s="38" t="s">
        <v>88</v>
      </c>
      <c r="H1" s="15"/>
      <c r="I1" s="38" t="s">
        <v>89</v>
      </c>
      <c r="J1" s="29"/>
      <c r="K1" s="38" t="s">
        <v>90</v>
      </c>
      <c r="L1" s="15"/>
      <c r="M1" s="38" t="s">
        <v>119</v>
      </c>
      <c r="N1" s="15"/>
      <c r="O1" s="38" t="s">
        <v>92</v>
      </c>
      <c r="P1" s="15"/>
      <c r="Q1" s="38" t="s">
        <v>93</v>
      </c>
      <c r="R1" s="15"/>
      <c r="S1" s="38" t="s">
        <v>95</v>
      </c>
      <c r="T1" s="15"/>
      <c r="U1" s="38" t="s">
        <v>94</v>
      </c>
      <c r="V1" s="15"/>
      <c r="W1" s="38" t="s">
        <v>118</v>
      </c>
    </row>
    <row r="2" spans="1:23" s="5" customFormat="1" x14ac:dyDescent="0.25">
      <c r="A2" s="8"/>
      <c r="B2" s="8"/>
      <c r="C2" s="8"/>
      <c r="D2" s="8"/>
      <c r="E2" s="8"/>
      <c r="F2" s="8"/>
      <c r="G2" s="38"/>
      <c r="H2" s="18"/>
      <c r="I2" s="38"/>
      <c r="J2" s="18"/>
      <c r="K2" s="38"/>
      <c r="L2" s="18"/>
      <c r="M2" s="38"/>
      <c r="N2" s="18"/>
      <c r="O2" s="38"/>
      <c r="P2" s="18"/>
      <c r="Q2" s="38"/>
      <c r="R2" s="18"/>
      <c r="S2" s="38"/>
      <c r="T2" s="18"/>
      <c r="U2" s="38"/>
      <c r="V2" s="18"/>
      <c r="W2" s="38"/>
    </row>
    <row r="3" spans="1:23" x14ac:dyDescent="0.25">
      <c r="A3" s="7"/>
      <c r="B3" s="7" t="s">
        <v>0</v>
      </c>
      <c r="C3" s="7"/>
      <c r="D3" s="7"/>
      <c r="E3" s="7"/>
      <c r="F3" s="7"/>
      <c r="G3" s="19"/>
      <c r="I3" s="19"/>
      <c r="K3" s="19"/>
      <c r="M3" s="19"/>
      <c r="O3" s="19"/>
      <c r="Q3" s="19"/>
      <c r="S3" s="19"/>
      <c r="U3" s="19"/>
      <c r="W3" s="19"/>
    </row>
    <row r="4" spans="1:23" x14ac:dyDescent="0.25">
      <c r="A4" s="7"/>
      <c r="B4" s="7"/>
      <c r="C4" s="7"/>
      <c r="D4" s="7" t="s">
        <v>1</v>
      </c>
      <c r="E4" s="7"/>
      <c r="F4" s="7"/>
      <c r="G4" s="19"/>
      <c r="I4" s="19"/>
      <c r="K4" s="19"/>
      <c r="M4" s="19"/>
      <c r="O4" s="19"/>
      <c r="Q4" s="19"/>
      <c r="S4" s="19"/>
      <c r="U4" s="19"/>
      <c r="W4" s="19"/>
    </row>
    <row r="5" spans="1:23" x14ac:dyDescent="0.25">
      <c r="A5" s="7"/>
      <c r="B5" s="7"/>
      <c r="C5" s="7"/>
      <c r="D5" s="7"/>
      <c r="E5" s="7" t="s">
        <v>2</v>
      </c>
      <c r="F5" s="7"/>
      <c r="G5" s="19"/>
      <c r="I5" s="19"/>
      <c r="K5" s="19"/>
      <c r="M5" s="19"/>
      <c r="O5" s="19"/>
      <c r="Q5" s="19"/>
      <c r="S5" s="19"/>
      <c r="U5" s="19"/>
      <c r="W5" s="19"/>
    </row>
    <row r="6" spans="1:23" x14ac:dyDescent="0.25">
      <c r="A6" s="7"/>
      <c r="B6" s="7"/>
      <c r="C6" s="7"/>
      <c r="D6" s="7"/>
      <c r="E6" s="7"/>
      <c r="F6" s="7" t="s">
        <v>3</v>
      </c>
      <c r="G6" s="19">
        <v>390000</v>
      </c>
      <c r="I6" s="19">
        <v>0</v>
      </c>
      <c r="K6" s="19">
        <v>0</v>
      </c>
      <c r="M6" s="19">
        <v>0</v>
      </c>
      <c r="O6" s="19">
        <v>0</v>
      </c>
      <c r="Q6" s="19">
        <v>0</v>
      </c>
      <c r="S6" s="19">
        <v>0</v>
      </c>
      <c r="U6" s="19">
        <v>0</v>
      </c>
      <c r="W6" s="19">
        <f>SUM(G6:U6)</f>
        <v>390000</v>
      </c>
    </row>
    <row r="7" spans="1:23" ht="16.5" thickBot="1" x14ac:dyDescent="0.3">
      <c r="A7" s="7"/>
      <c r="B7" s="7"/>
      <c r="C7" s="7"/>
      <c r="D7" s="7"/>
      <c r="E7" s="7"/>
      <c r="F7" s="7" t="s">
        <v>4</v>
      </c>
      <c r="G7" s="22">
        <v>0</v>
      </c>
      <c r="I7" s="22">
        <v>0</v>
      </c>
      <c r="K7" s="22">
        <v>0</v>
      </c>
      <c r="M7" s="22">
        <v>0</v>
      </c>
      <c r="O7" s="22">
        <v>200000</v>
      </c>
      <c r="Q7" s="22">
        <v>10000</v>
      </c>
      <c r="S7" s="22">
        <v>230000</v>
      </c>
      <c r="U7" s="22">
        <v>650000</v>
      </c>
      <c r="W7" s="22">
        <f t="shared" ref="W7:W70" si="0">SUM(G7:U7)</f>
        <v>1090000</v>
      </c>
    </row>
    <row r="8" spans="1:23" x14ac:dyDescent="0.25">
      <c r="A8" s="7"/>
      <c r="B8" s="7"/>
      <c r="C8" s="7"/>
      <c r="D8" s="7"/>
      <c r="E8" s="7" t="s">
        <v>5</v>
      </c>
      <c r="F8" s="7"/>
      <c r="G8" s="19">
        <f>SUM(G6:G7)</f>
        <v>390000</v>
      </c>
      <c r="I8" s="19">
        <f>SUM(I6:I7)</f>
        <v>0</v>
      </c>
      <c r="K8" s="19">
        <f>SUM(K6:K7)</f>
        <v>0</v>
      </c>
      <c r="M8" s="19">
        <f>SUM(M6:M7)</f>
        <v>0</v>
      </c>
      <c r="O8" s="19">
        <f>SUM(O6:O7)</f>
        <v>200000</v>
      </c>
      <c r="Q8" s="19">
        <f t="shared" ref="Q8:U8" si="1">SUM(Q6:Q7)</f>
        <v>10000</v>
      </c>
      <c r="S8" s="19">
        <f t="shared" si="1"/>
        <v>230000</v>
      </c>
      <c r="U8" s="19">
        <f t="shared" si="1"/>
        <v>650000</v>
      </c>
      <c r="W8" s="19">
        <f t="shared" si="0"/>
        <v>1480000</v>
      </c>
    </row>
    <row r="9" spans="1:23" x14ac:dyDescent="0.25">
      <c r="A9" s="7"/>
      <c r="B9" s="7"/>
      <c r="C9" s="7"/>
      <c r="D9" s="7"/>
      <c r="E9" s="7" t="s">
        <v>6</v>
      </c>
      <c r="F9" s="7"/>
      <c r="G9" s="19">
        <v>4000</v>
      </c>
      <c r="I9" s="19">
        <v>0</v>
      </c>
      <c r="K9" s="19">
        <v>0</v>
      </c>
      <c r="M9" s="19">
        <v>0</v>
      </c>
      <c r="O9" s="19">
        <v>71500</v>
      </c>
      <c r="Q9" s="19">
        <v>0</v>
      </c>
      <c r="S9" s="19">
        <v>0</v>
      </c>
      <c r="U9" s="19">
        <v>0</v>
      </c>
      <c r="W9" s="19">
        <f t="shared" si="0"/>
        <v>75500</v>
      </c>
    </row>
    <row r="10" spans="1:23" x14ac:dyDescent="0.25">
      <c r="A10" s="7"/>
      <c r="B10" s="7"/>
      <c r="C10" s="7"/>
      <c r="D10" s="7"/>
      <c r="E10" s="7" t="s">
        <v>7</v>
      </c>
      <c r="F10" s="7"/>
      <c r="G10" s="19">
        <v>0</v>
      </c>
      <c r="I10" s="19">
        <v>0</v>
      </c>
      <c r="K10" s="19">
        <v>0</v>
      </c>
      <c r="M10" s="19">
        <v>0</v>
      </c>
      <c r="O10" s="19">
        <v>0</v>
      </c>
      <c r="Q10" s="19">
        <v>2500</v>
      </c>
      <c r="S10" s="19">
        <v>0</v>
      </c>
      <c r="U10" s="19">
        <v>0</v>
      </c>
      <c r="W10" s="19">
        <f t="shared" si="0"/>
        <v>2500</v>
      </c>
    </row>
    <row r="11" spans="1:23" x14ac:dyDescent="0.25">
      <c r="A11" s="7"/>
      <c r="B11" s="7"/>
      <c r="C11" s="7"/>
      <c r="D11" s="7"/>
      <c r="E11" s="7" t="s">
        <v>8</v>
      </c>
      <c r="F11" s="7"/>
      <c r="G11" s="19"/>
      <c r="I11" s="19"/>
      <c r="K11" s="19"/>
      <c r="M11" s="19"/>
      <c r="O11" s="19"/>
      <c r="Q11" s="19"/>
      <c r="S11" s="19"/>
      <c r="U11" s="19"/>
      <c r="W11" s="19">
        <f t="shared" si="0"/>
        <v>0</v>
      </c>
    </row>
    <row r="12" spans="1:23" ht="16.5" thickBot="1" x14ac:dyDescent="0.3">
      <c r="A12" s="7"/>
      <c r="B12" s="7"/>
      <c r="C12" s="7"/>
      <c r="D12" s="7"/>
      <c r="E12" s="7"/>
      <c r="F12" s="7" t="s">
        <v>9</v>
      </c>
      <c r="G12" s="22">
        <v>0</v>
      </c>
      <c r="I12" s="22">
        <v>30000</v>
      </c>
      <c r="K12" s="22">
        <v>0</v>
      </c>
      <c r="M12" s="22">
        <v>0</v>
      </c>
      <c r="O12" s="22">
        <v>0</v>
      </c>
      <c r="Q12" s="22">
        <v>0</v>
      </c>
      <c r="S12" s="22">
        <v>5000</v>
      </c>
      <c r="U12" s="22">
        <v>0</v>
      </c>
      <c r="W12" s="22">
        <f t="shared" si="0"/>
        <v>35000</v>
      </c>
    </row>
    <row r="13" spans="1:23" x14ac:dyDescent="0.25">
      <c r="A13" s="7"/>
      <c r="B13" s="7"/>
      <c r="C13" s="7"/>
      <c r="D13" s="7"/>
      <c r="E13" s="7" t="s">
        <v>10</v>
      </c>
      <c r="F13" s="7"/>
      <c r="G13" s="19">
        <f>G12</f>
        <v>0</v>
      </c>
      <c r="I13" s="19">
        <f>I12</f>
        <v>30000</v>
      </c>
      <c r="K13" s="19">
        <f>K12</f>
        <v>0</v>
      </c>
      <c r="M13" s="19">
        <f>M12</f>
        <v>0</v>
      </c>
      <c r="O13" s="19">
        <f>O12</f>
        <v>0</v>
      </c>
      <c r="Q13" s="19">
        <f t="shared" ref="Q13:U13" si="2">Q12</f>
        <v>0</v>
      </c>
      <c r="S13" s="19">
        <f t="shared" si="2"/>
        <v>5000</v>
      </c>
      <c r="U13" s="19">
        <f t="shared" si="2"/>
        <v>0</v>
      </c>
      <c r="W13" s="19">
        <f t="shared" si="0"/>
        <v>35000</v>
      </c>
    </row>
    <row r="14" spans="1:23" x14ac:dyDescent="0.25">
      <c r="A14" s="7"/>
      <c r="B14" s="7"/>
      <c r="C14" s="7"/>
      <c r="D14" s="7"/>
      <c r="E14" s="7" t="s">
        <v>11</v>
      </c>
      <c r="F14" s="7"/>
      <c r="G14" s="19"/>
      <c r="I14" s="19"/>
      <c r="K14" s="19"/>
      <c r="M14" s="19"/>
      <c r="O14" s="19"/>
      <c r="Q14" s="19"/>
      <c r="S14" s="19"/>
      <c r="U14" s="19"/>
      <c r="W14" s="19">
        <f t="shared" si="0"/>
        <v>0</v>
      </c>
    </row>
    <row r="15" spans="1:23" x14ac:dyDescent="0.25">
      <c r="A15" s="7"/>
      <c r="B15" s="7"/>
      <c r="C15" s="7"/>
      <c r="D15" s="7"/>
      <c r="E15" s="7"/>
      <c r="F15" s="7" t="s">
        <v>12</v>
      </c>
      <c r="G15" s="19">
        <v>0</v>
      </c>
      <c r="I15" s="19">
        <v>20000</v>
      </c>
      <c r="K15" s="19">
        <v>0</v>
      </c>
      <c r="M15" s="19">
        <v>0</v>
      </c>
      <c r="O15" s="19">
        <v>0</v>
      </c>
      <c r="Q15" s="19">
        <v>0</v>
      </c>
      <c r="S15" s="19">
        <v>0</v>
      </c>
      <c r="U15" s="19">
        <v>0</v>
      </c>
      <c r="W15" s="19">
        <f t="shared" si="0"/>
        <v>20000</v>
      </c>
    </row>
    <row r="16" spans="1:23" x14ac:dyDescent="0.25">
      <c r="A16" s="7"/>
      <c r="B16" s="7"/>
      <c r="C16" s="7"/>
      <c r="D16" s="7"/>
      <c r="E16" s="7"/>
      <c r="F16" s="7" t="s">
        <v>13</v>
      </c>
      <c r="G16" s="19">
        <v>0</v>
      </c>
      <c r="I16" s="19">
        <v>0</v>
      </c>
      <c r="K16" s="19">
        <v>0</v>
      </c>
      <c r="M16" s="19">
        <v>0</v>
      </c>
      <c r="O16" s="19">
        <v>0</v>
      </c>
      <c r="Q16" s="19">
        <v>0</v>
      </c>
      <c r="S16" s="19">
        <v>0</v>
      </c>
      <c r="U16" s="19">
        <v>0</v>
      </c>
      <c r="W16" s="19">
        <f t="shared" si="0"/>
        <v>0</v>
      </c>
    </row>
    <row r="17" spans="1:23" ht="16.5" thickBot="1" x14ac:dyDescent="0.3">
      <c r="A17" s="7"/>
      <c r="B17" s="7"/>
      <c r="C17" s="7"/>
      <c r="D17" s="7"/>
      <c r="E17" s="7"/>
      <c r="F17" s="7" t="s">
        <v>14</v>
      </c>
      <c r="G17" s="22">
        <v>0</v>
      </c>
      <c r="I17" s="22">
        <v>10000</v>
      </c>
      <c r="K17" s="22">
        <v>0</v>
      </c>
      <c r="M17" s="22">
        <v>0</v>
      </c>
      <c r="O17" s="22">
        <v>0</v>
      </c>
      <c r="Q17" s="22">
        <v>0</v>
      </c>
      <c r="S17" s="22">
        <v>0</v>
      </c>
      <c r="U17" s="22">
        <v>0</v>
      </c>
      <c r="W17" s="22">
        <f t="shared" si="0"/>
        <v>10000</v>
      </c>
    </row>
    <row r="18" spans="1:23" x14ac:dyDescent="0.25">
      <c r="A18" s="7"/>
      <c r="B18" s="7"/>
      <c r="C18" s="7"/>
      <c r="D18" s="7"/>
      <c r="E18" s="7" t="s">
        <v>15</v>
      </c>
      <c r="F18" s="7"/>
      <c r="G18" s="19">
        <f>SUM(G15:G17)</f>
        <v>0</v>
      </c>
      <c r="I18" s="19">
        <f>SUM(I15:I17)</f>
        <v>30000</v>
      </c>
      <c r="K18" s="19">
        <f>SUM(K15:K17)</f>
        <v>0</v>
      </c>
      <c r="M18" s="19">
        <f>SUM(M15:M17)</f>
        <v>0</v>
      </c>
      <c r="O18" s="19">
        <f>SUM(O15:O17)</f>
        <v>0</v>
      </c>
      <c r="Q18" s="19">
        <f t="shared" ref="Q18:U18" si="3">SUM(Q15:Q17)</f>
        <v>0</v>
      </c>
      <c r="S18" s="19">
        <f t="shared" si="3"/>
        <v>0</v>
      </c>
      <c r="U18" s="19">
        <f t="shared" si="3"/>
        <v>0</v>
      </c>
      <c r="W18" s="19">
        <f t="shared" si="0"/>
        <v>30000</v>
      </c>
    </row>
    <row r="19" spans="1:23" x14ac:dyDescent="0.25">
      <c r="A19" s="7"/>
      <c r="B19" s="7"/>
      <c r="C19" s="7"/>
      <c r="D19" s="7"/>
      <c r="E19" s="7" t="s">
        <v>16</v>
      </c>
      <c r="F19" s="7"/>
      <c r="G19" s="19">
        <v>0</v>
      </c>
      <c r="I19" s="19">
        <v>0</v>
      </c>
      <c r="K19" s="19">
        <v>0</v>
      </c>
      <c r="M19" s="19">
        <v>0</v>
      </c>
      <c r="O19" s="19">
        <v>0</v>
      </c>
      <c r="Q19" s="19">
        <v>0</v>
      </c>
      <c r="S19" s="19">
        <v>0</v>
      </c>
      <c r="U19" s="19">
        <v>0</v>
      </c>
      <c r="W19" s="19">
        <f t="shared" si="0"/>
        <v>0</v>
      </c>
    </row>
    <row r="20" spans="1:23" x14ac:dyDescent="0.25">
      <c r="A20" s="7"/>
      <c r="B20" s="7"/>
      <c r="C20" s="7"/>
      <c r="D20" s="7"/>
      <c r="E20" s="7" t="s">
        <v>17</v>
      </c>
      <c r="F20" s="7"/>
      <c r="G20" s="19">
        <v>3000</v>
      </c>
      <c r="I20" s="19">
        <v>0</v>
      </c>
      <c r="K20" s="19">
        <v>0</v>
      </c>
      <c r="M20" s="19">
        <v>0</v>
      </c>
      <c r="O20" s="19">
        <v>0</v>
      </c>
      <c r="Q20" s="19">
        <v>0</v>
      </c>
      <c r="S20" s="19">
        <v>0</v>
      </c>
      <c r="U20" s="19">
        <v>0</v>
      </c>
      <c r="W20" s="19">
        <f t="shared" si="0"/>
        <v>3000</v>
      </c>
    </row>
    <row r="21" spans="1:23" ht="16.5" thickBot="1" x14ac:dyDescent="0.3">
      <c r="A21" s="7"/>
      <c r="B21" s="7"/>
      <c r="C21" s="7"/>
      <c r="D21" s="7"/>
      <c r="E21" s="7" t="s">
        <v>18</v>
      </c>
      <c r="F21" s="7"/>
      <c r="G21" s="22">
        <v>18000</v>
      </c>
      <c r="I21" s="22">
        <v>0</v>
      </c>
      <c r="K21" s="22">
        <v>0</v>
      </c>
      <c r="M21" s="22">
        <v>0</v>
      </c>
      <c r="O21" s="22">
        <v>0</v>
      </c>
      <c r="Q21" s="22">
        <v>0</v>
      </c>
      <c r="S21" s="22">
        <v>0</v>
      </c>
      <c r="U21" s="22">
        <v>0</v>
      </c>
      <c r="W21" s="22">
        <f t="shared" si="0"/>
        <v>18000</v>
      </c>
    </row>
    <row r="22" spans="1:23" ht="16.5" thickBot="1" x14ac:dyDescent="0.3">
      <c r="A22" s="7"/>
      <c r="B22" s="7"/>
      <c r="C22" s="7"/>
      <c r="D22" s="7" t="s">
        <v>19</v>
      </c>
      <c r="E22" s="7"/>
      <c r="F22" s="7"/>
      <c r="G22" s="25">
        <f>G21+G20+G18+G13+G10+G9+G8</f>
        <v>415000</v>
      </c>
      <c r="I22" s="25">
        <f>I21+I20+I18+I13+I10+I9+I8</f>
        <v>60000</v>
      </c>
      <c r="K22" s="25">
        <f>K21+K20+K18+K13+K10+K9+K8</f>
        <v>0</v>
      </c>
      <c r="M22" s="25">
        <f>M21+M20+M18+M13+M10+M9+M8</f>
        <v>0</v>
      </c>
      <c r="O22" s="25">
        <f>O21+O20+O18+O13+O10+O9+O8</f>
        <v>271500</v>
      </c>
      <c r="Q22" s="25">
        <f t="shared" ref="Q22:U22" si="4">Q21+Q20+Q18+Q13+Q10+Q9+Q8</f>
        <v>12500</v>
      </c>
      <c r="S22" s="25">
        <f t="shared" si="4"/>
        <v>235000</v>
      </c>
      <c r="U22" s="25">
        <f t="shared" si="4"/>
        <v>650000</v>
      </c>
      <c r="W22" s="25">
        <f t="shared" si="0"/>
        <v>1644000</v>
      </c>
    </row>
    <row r="23" spans="1:23" x14ac:dyDescent="0.25">
      <c r="A23" s="7"/>
      <c r="B23" s="7"/>
      <c r="C23" s="7" t="s">
        <v>20</v>
      </c>
      <c r="D23" s="7"/>
      <c r="E23" s="7"/>
      <c r="F23" s="7"/>
      <c r="G23" s="19">
        <f>G22</f>
        <v>415000</v>
      </c>
      <c r="I23" s="19">
        <f>I22</f>
        <v>60000</v>
      </c>
      <c r="K23" s="19">
        <f>K22</f>
        <v>0</v>
      </c>
      <c r="M23" s="19">
        <f>M22</f>
        <v>0</v>
      </c>
      <c r="O23" s="19">
        <f>O22</f>
        <v>271500</v>
      </c>
      <c r="Q23" s="19">
        <f t="shared" ref="Q23" si="5">Q22</f>
        <v>12500</v>
      </c>
      <c r="S23" s="19">
        <f t="shared" ref="S23:U23" si="6">S22</f>
        <v>235000</v>
      </c>
      <c r="U23" s="19">
        <f t="shared" si="6"/>
        <v>650000</v>
      </c>
      <c r="W23" s="19">
        <f t="shared" si="0"/>
        <v>1644000</v>
      </c>
    </row>
    <row r="24" spans="1:23" x14ac:dyDescent="0.25">
      <c r="A24" s="7"/>
      <c r="B24" s="7"/>
      <c r="C24" s="7"/>
      <c r="D24" s="7" t="s">
        <v>21</v>
      </c>
      <c r="E24" s="7"/>
      <c r="F24" s="7"/>
      <c r="G24" s="19"/>
      <c r="I24" s="19"/>
      <c r="K24" s="19"/>
      <c r="M24" s="19"/>
      <c r="O24" s="19"/>
      <c r="Q24" s="19"/>
      <c r="S24" s="19"/>
      <c r="U24" s="19"/>
      <c r="W24" s="19">
        <f t="shared" si="0"/>
        <v>0</v>
      </c>
    </row>
    <row r="25" spans="1:23" x14ac:dyDescent="0.25">
      <c r="A25" s="7"/>
      <c r="B25" s="7"/>
      <c r="C25" s="7"/>
      <c r="D25" s="7"/>
      <c r="E25" s="7" t="s">
        <v>22</v>
      </c>
      <c r="F25" s="7"/>
      <c r="G25" s="19"/>
      <c r="I25" s="19"/>
      <c r="K25" s="19"/>
      <c r="M25" s="19"/>
      <c r="O25" s="19"/>
      <c r="Q25" s="19"/>
      <c r="S25" s="19"/>
      <c r="U25" s="19"/>
      <c r="W25" s="19">
        <f t="shared" si="0"/>
        <v>0</v>
      </c>
    </row>
    <row r="26" spans="1:23" x14ac:dyDescent="0.25">
      <c r="A26" s="7"/>
      <c r="B26" s="7"/>
      <c r="C26" s="7"/>
      <c r="D26" s="7"/>
      <c r="E26" s="7"/>
      <c r="F26" s="7" t="s">
        <v>23</v>
      </c>
      <c r="G26" s="16">
        <v>254536</v>
      </c>
      <c r="I26" s="16">
        <v>18076</v>
      </c>
      <c r="K26" s="16">
        <v>31114</v>
      </c>
      <c r="M26" s="16">
        <v>12973</v>
      </c>
      <c r="O26" s="16">
        <v>111200</v>
      </c>
      <c r="Q26" s="16">
        <v>6156</v>
      </c>
      <c r="S26" s="16">
        <v>93389</v>
      </c>
      <c r="U26" s="16">
        <v>70956</v>
      </c>
      <c r="W26" s="19">
        <f t="shared" si="0"/>
        <v>598400</v>
      </c>
    </row>
    <row r="27" spans="1:23" x14ac:dyDescent="0.25">
      <c r="A27" s="7"/>
      <c r="B27" s="7"/>
      <c r="C27" s="7"/>
      <c r="D27" s="7"/>
      <c r="E27" s="7"/>
      <c r="F27" s="7" t="s">
        <v>24</v>
      </c>
      <c r="G27" s="16">
        <v>26173</v>
      </c>
      <c r="I27" s="16">
        <v>1511</v>
      </c>
      <c r="K27" s="16">
        <v>1374</v>
      </c>
      <c r="M27" s="16">
        <v>817</v>
      </c>
      <c r="O27" s="16">
        <v>7974</v>
      </c>
      <c r="Q27" s="16">
        <v>514</v>
      </c>
      <c r="S27" s="16">
        <v>5811</v>
      </c>
      <c r="U27" s="16">
        <v>5926</v>
      </c>
      <c r="W27" s="19">
        <f t="shared" si="0"/>
        <v>50100</v>
      </c>
    </row>
    <row r="28" spans="1:23" x14ac:dyDescent="0.25">
      <c r="A28" s="7"/>
      <c r="B28" s="7"/>
      <c r="C28" s="7"/>
      <c r="D28" s="7"/>
      <c r="E28" s="7"/>
      <c r="F28" s="7" t="s">
        <v>25</v>
      </c>
      <c r="G28" s="16">
        <v>41690</v>
      </c>
      <c r="I28" s="16">
        <v>2749</v>
      </c>
      <c r="K28" s="16">
        <v>2500</v>
      </c>
      <c r="M28" s="16">
        <v>1489</v>
      </c>
      <c r="O28" s="16">
        <v>14515</v>
      </c>
      <c r="Q28" s="16">
        <v>936</v>
      </c>
      <c r="S28" s="16">
        <v>10574</v>
      </c>
      <c r="U28" s="16">
        <v>10787</v>
      </c>
      <c r="W28" s="19">
        <f t="shared" si="0"/>
        <v>85240</v>
      </c>
    </row>
    <row r="29" spans="1:23" x14ac:dyDescent="0.25">
      <c r="A29" s="7"/>
      <c r="B29" s="7"/>
      <c r="C29" s="7"/>
      <c r="D29" s="7"/>
      <c r="E29" s="7"/>
      <c r="F29" s="7" t="s">
        <v>26</v>
      </c>
      <c r="G29" s="16">
        <v>6652</v>
      </c>
      <c r="I29" s="16">
        <v>338</v>
      </c>
      <c r="K29" s="16">
        <v>307</v>
      </c>
      <c r="M29" s="16">
        <v>183</v>
      </c>
      <c r="O29" s="16">
        <v>1782</v>
      </c>
      <c r="Q29" s="16">
        <v>115</v>
      </c>
      <c r="S29" s="16">
        <v>1298</v>
      </c>
      <c r="U29" s="16">
        <v>1325</v>
      </c>
      <c r="W29" s="19">
        <f t="shared" si="0"/>
        <v>12000</v>
      </c>
    </row>
    <row r="30" spans="1:23" x14ac:dyDescent="0.25">
      <c r="A30" s="7"/>
      <c r="B30" s="7"/>
      <c r="C30" s="7"/>
      <c r="D30" s="7"/>
      <c r="E30" s="7"/>
      <c r="F30" s="7" t="s">
        <v>27</v>
      </c>
      <c r="G30" s="16">
        <v>1927</v>
      </c>
      <c r="I30" s="16">
        <v>137</v>
      </c>
      <c r="K30" s="16">
        <v>125</v>
      </c>
      <c r="M30" s="16">
        <v>75</v>
      </c>
      <c r="O30" s="16">
        <v>724</v>
      </c>
      <c r="Q30" s="16">
        <v>47</v>
      </c>
      <c r="S30" s="16">
        <v>528</v>
      </c>
      <c r="U30" s="16">
        <v>537</v>
      </c>
      <c r="W30" s="19">
        <f t="shared" si="0"/>
        <v>4100</v>
      </c>
    </row>
    <row r="31" spans="1:23" ht="16.5" thickBot="1" x14ac:dyDescent="0.3">
      <c r="A31" s="7"/>
      <c r="B31" s="7"/>
      <c r="C31" s="7"/>
      <c r="D31" s="7"/>
      <c r="E31" s="7"/>
      <c r="F31" s="7" t="s">
        <v>28</v>
      </c>
      <c r="G31" s="22">
        <v>1320</v>
      </c>
      <c r="I31" s="22">
        <v>68</v>
      </c>
      <c r="K31" s="22">
        <v>62</v>
      </c>
      <c r="M31" s="22">
        <v>37</v>
      </c>
      <c r="O31" s="22">
        <v>360</v>
      </c>
      <c r="Q31" s="22">
        <v>23</v>
      </c>
      <c r="S31" s="22">
        <v>261</v>
      </c>
      <c r="U31" s="22">
        <v>269</v>
      </c>
      <c r="W31" s="22">
        <f t="shared" si="0"/>
        <v>2400</v>
      </c>
    </row>
    <row r="32" spans="1:23" x14ac:dyDescent="0.25">
      <c r="A32" s="7"/>
      <c r="B32" s="7"/>
      <c r="C32" s="7"/>
      <c r="D32" s="7"/>
      <c r="E32" s="7" t="s">
        <v>29</v>
      </c>
      <c r="F32" s="7"/>
      <c r="G32" s="19">
        <f t="shared" ref="G32:Q32" si="7">SUM(G26:G31)</f>
        <v>332298</v>
      </c>
      <c r="I32" s="19">
        <f t="shared" ref="I32:K32" si="8">SUM(I26:I31)</f>
        <v>22879</v>
      </c>
      <c r="K32" s="19">
        <f t="shared" si="8"/>
        <v>35482</v>
      </c>
      <c r="M32" s="19">
        <f t="shared" ref="M32:O32" si="9">SUM(M26:M31)</f>
        <v>15574</v>
      </c>
      <c r="O32" s="19">
        <f t="shared" si="9"/>
        <v>136555</v>
      </c>
      <c r="Q32" s="19">
        <f t="shared" si="7"/>
        <v>7791</v>
      </c>
      <c r="S32" s="19">
        <f t="shared" ref="S32:U32" si="10">SUM(S26:S31)</f>
        <v>111861</v>
      </c>
      <c r="U32" s="19">
        <f t="shared" si="10"/>
        <v>89800</v>
      </c>
      <c r="W32" s="19">
        <f t="shared" si="0"/>
        <v>752240</v>
      </c>
    </row>
    <row r="33" spans="1:23" x14ac:dyDescent="0.25">
      <c r="A33" s="7"/>
      <c r="B33" s="7"/>
      <c r="C33" s="7"/>
      <c r="D33" s="7"/>
      <c r="E33" s="7" t="s">
        <v>30</v>
      </c>
      <c r="F33" s="7"/>
      <c r="W33" s="19">
        <f t="shared" si="0"/>
        <v>0</v>
      </c>
    </row>
    <row r="34" spans="1:23" x14ac:dyDescent="0.25">
      <c r="A34" s="7"/>
      <c r="B34" s="7"/>
      <c r="C34" s="7"/>
      <c r="D34" s="7"/>
      <c r="E34" s="7"/>
      <c r="F34" s="7" t="s">
        <v>31</v>
      </c>
      <c r="G34" s="16">
        <v>470</v>
      </c>
      <c r="I34" s="16">
        <v>33</v>
      </c>
      <c r="K34" s="16">
        <v>181</v>
      </c>
      <c r="M34" s="16">
        <v>3643</v>
      </c>
      <c r="O34" s="16">
        <v>176</v>
      </c>
      <c r="Q34" s="16">
        <v>11</v>
      </c>
      <c r="S34" s="16">
        <v>1129</v>
      </c>
      <c r="U34" s="16">
        <v>132</v>
      </c>
      <c r="W34" s="19">
        <f t="shared" si="0"/>
        <v>5775</v>
      </c>
    </row>
    <row r="35" spans="1:23" x14ac:dyDescent="0.25">
      <c r="A35" s="7"/>
      <c r="B35" s="7"/>
      <c r="C35" s="7"/>
      <c r="D35" s="7"/>
      <c r="E35" s="7"/>
      <c r="F35" s="7" t="s">
        <v>32</v>
      </c>
      <c r="G35" s="16">
        <v>469</v>
      </c>
      <c r="I35" s="16">
        <v>533</v>
      </c>
      <c r="K35" s="16">
        <v>6531</v>
      </c>
      <c r="M35" s="16">
        <v>2843</v>
      </c>
      <c r="O35" s="16">
        <v>176</v>
      </c>
      <c r="Q35" s="16">
        <v>11</v>
      </c>
      <c r="S35" s="16">
        <v>1479</v>
      </c>
      <c r="U35" s="16">
        <v>133</v>
      </c>
      <c r="W35" s="19">
        <f t="shared" si="0"/>
        <v>12175</v>
      </c>
    </row>
    <row r="36" spans="1:23" x14ac:dyDescent="0.25">
      <c r="A36" s="7"/>
      <c r="B36" s="7"/>
      <c r="C36" s="7"/>
      <c r="D36" s="7"/>
      <c r="E36" s="7"/>
      <c r="F36" s="7" t="s">
        <v>33</v>
      </c>
      <c r="G36" s="16">
        <v>1648</v>
      </c>
      <c r="I36" s="16">
        <v>117</v>
      </c>
      <c r="K36" s="16">
        <v>607</v>
      </c>
      <c r="M36" s="16">
        <v>563</v>
      </c>
      <c r="O36" s="16">
        <v>617</v>
      </c>
      <c r="Q36" s="16">
        <v>40</v>
      </c>
      <c r="S36" s="16">
        <v>1450</v>
      </c>
      <c r="U36" s="16">
        <v>458</v>
      </c>
      <c r="W36" s="19">
        <f t="shared" si="0"/>
        <v>5500</v>
      </c>
    </row>
    <row r="37" spans="1:23" ht="16.5" thickBot="1" x14ac:dyDescent="0.3">
      <c r="A37" s="7"/>
      <c r="B37" s="7"/>
      <c r="C37" s="7"/>
      <c r="D37" s="7"/>
      <c r="E37" s="7"/>
      <c r="F37" s="7" t="s">
        <v>34</v>
      </c>
      <c r="G37" s="22">
        <v>1177</v>
      </c>
      <c r="I37" s="22">
        <v>83</v>
      </c>
      <c r="K37" s="22">
        <v>476</v>
      </c>
      <c r="M37" s="22">
        <v>545</v>
      </c>
      <c r="O37" s="22">
        <v>441</v>
      </c>
      <c r="Q37" s="22">
        <v>28</v>
      </c>
      <c r="S37" s="22">
        <v>321</v>
      </c>
      <c r="U37" s="22">
        <v>329</v>
      </c>
      <c r="W37" s="22">
        <f t="shared" si="0"/>
        <v>3400</v>
      </c>
    </row>
    <row r="38" spans="1:23" x14ac:dyDescent="0.25">
      <c r="A38" s="7"/>
      <c r="B38" s="7"/>
      <c r="C38" s="7"/>
      <c r="D38" s="7"/>
      <c r="E38" s="7" t="s">
        <v>35</v>
      </c>
      <c r="F38" s="7"/>
      <c r="G38" s="24">
        <f t="shared" ref="G38:Q38" si="11">SUM(G34:G37)</f>
        <v>3764</v>
      </c>
      <c r="I38" s="24">
        <f t="shared" ref="I38:K38" si="12">SUM(I34:I37)</f>
        <v>766</v>
      </c>
      <c r="K38" s="24">
        <f t="shared" si="12"/>
        <v>7795</v>
      </c>
      <c r="M38" s="24">
        <f t="shared" ref="M38:O38" si="13">SUM(M34:M37)</f>
        <v>7594</v>
      </c>
      <c r="O38" s="24">
        <f t="shared" si="13"/>
        <v>1410</v>
      </c>
      <c r="Q38" s="24">
        <f t="shared" si="11"/>
        <v>90</v>
      </c>
      <c r="S38" s="24">
        <f t="shared" ref="S38:U38" si="14">SUM(S34:S37)</f>
        <v>4379</v>
      </c>
      <c r="U38" s="24">
        <f t="shared" si="14"/>
        <v>1052</v>
      </c>
      <c r="W38" s="16">
        <f t="shared" si="0"/>
        <v>26850</v>
      </c>
    </row>
    <row r="39" spans="1:23" x14ac:dyDescent="0.25">
      <c r="A39" s="7"/>
      <c r="B39" s="7"/>
      <c r="C39" s="7"/>
      <c r="D39" s="7"/>
      <c r="E39" s="7" t="s">
        <v>36</v>
      </c>
      <c r="F39" s="7"/>
      <c r="W39" s="19">
        <f t="shared" si="0"/>
        <v>0</v>
      </c>
    </row>
    <row r="40" spans="1:23" x14ac:dyDescent="0.25">
      <c r="A40" s="7"/>
      <c r="B40" s="7"/>
      <c r="C40" s="7"/>
      <c r="D40" s="7"/>
      <c r="E40" s="7"/>
      <c r="F40" s="7" t="s">
        <v>37</v>
      </c>
      <c r="G40" s="16">
        <v>2500</v>
      </c>
      <c r="I40" s="16">
        <v>0</v>
      </c>
      <c r="K40" s="16">
        <v>0</v>
      </c>
      <c r="M40" s="16">
        <v>0</v>
      </c>
      <c r="O40" s="16">
        <v>0</v>
      </c>
      <c r="Q40" s="16">
        <v>0</v>
      </c>
      <c r="S40" s="16">
        <v>0</v>
      </c>
      <c r="U40" s="16">
        <v>0</v>
      </c>
      <c r="W40" s="19">
        <f t="shared" si="0"/>
        <v>2500</v>
      </c>
    </row>
    <row r="41" spans="1:23" ht="16.5" thickBot="1" x14ac:dyDescent="0.3">
      <c r="A41" s="7"/>
      <c r="B41" s="7"/>
      <c r="C41" s="7"/>
      <c r="D41" s="7"/>
      <c r="E41" s="7"/>
      <c r="F41" s="7" t="s">
        <v>38</v>
      </c>
      <c r="G41" s="22">
        <v>7528</v>
      </c>
      <c r="I41" s="22">
        <v>535</v>
      </c>
      <c r="K41" s="22">
        <v>1487</v>
      </c>
      <c r="M41" s="22">
        <v>3290</v>
      </c>
      <c r="O41" s="22">
        <v>2824</v>
      </c>
      <c r="Q41" s="22">
        <v>182</v>
      </c>
      <c r="S41" s="22">
        <v>3057</v>
      </c>
      <c r="U41" s="22">
        <v>7097</v>
      </c>
      <c r="W41" s="22">
        <f t="shared" si="0"/>
        <v>26000</v>
      </c>
    </row>
    <row r="42" spans="1:23" x14ac:dyDescent="0.25">
      <c r="A42" s="7"/>
      <c r="B42" s="7"/>
      <c r="C42" s="7"/>
      <c r="D42" s="7"/>
      <c r="E42" s="7" t="s">
        <v>39</v>
      </c>
      <c r="F42" s="7"/>
      <c r="G42" s="24">
        <f t="shared" ref="G42:Q42" si="15">SUM(G40:G41)</f>
        <v>10028</v>
      </c>
      <c r="I42" s="24">
        <f t="shared" ref="I42:K42" si="16">SUM(I40:I41)</f>
        <v>535</v>
      </c>
      <c r="K42" s="24">
        <f t="shared" si="16"/>
        <v>1487</v>
      </c>
      <c r="M42" s="24">
        <f t="shared" ref="M42:O42" si="17">SUM(M40:M41)</f>
        <v>3290</v>
      </c>
      <c r="O42" s="24">
        <f t="shared" si="17"/>
        <v>2824</v>
      </c>
      <c r="Q42" s="24">
        <f t="shared" si="15"/>
        <v>182</v>
      </c>
      <c r="S42" s="24">
        <f t="shared" ref="S42:U42" si="18">SUM(S40:S41)</f>
        <v>3057</v>
      </c>
      <c r="U42" s="24">
        <f t="shared" si="18"/>
        <v>7097</v>
      </c>
      <c r="W42" s="16">
        <f t="shared" si="0"/>
        <v>28500</v>
      </c>
    </row>
    <row r="43" spans="1:23" x14ac:dyDescent="0.25">
      <c r="A43" s="7"/>
      <c r="B43" s="7"/>
      <c r="C43" s="7"/>
      <c r="D43" s="7"/>
      <c r="E43" s="7" t="s">
        <v>40</v>
      </c>
      <c r="F43" s="7"/>
      <c r="W43" s="19">
        <f t="shared" si="0"/>
        <v>0</v>
      </c>
    </row>
    <row r="44" spans="1:23" x14ac:dyDescent="0.25">
      <c r="A44" s="7"/>
      <c r="B44" s="7"/>
      <c r="C44" s="7"/>
      <c r="D44" s="7"/>
      <c r="E44" s="7"/>
      <c r="F44" s="7" t="s">
        <v>41</v>
      </c>
      <c r="G44" s="16">
        <v>1170</v>
      </c>
      <c r="I44" s="16">
        <v>38962</v>
      </c>
      <c r="K44" s="16">
        <v>664</v>
      </c>
      <c r="M44" s="16">
        <v>10</v>
      </c>
      <c r="O44" s="16">
        <v>167738</v>
      </c>
      <c r="Q44" s="16">
        <v>1206</v>
      </c>
      <c r="S44" s="16">
        <v>30361</v>
      </c>
      <c r="U44" s="16">
        <v>109889</v>
      </c>
      <c r="W44" s="19">
        <f t="shared" si="0"/>
        <v>350000</v>
      </c>
    </row>
    <row r="45" spans="1:23" x14ac:dyDescent="0.25">
      <c r="A45" s="7"/>
      <c r="B45" s="7"/>
      <c r="C45" s="7"/>
      <c r="D45" s="7"/>
      <c r="E45" s="7"/>
      <c r="F45" s="7" t="s">
        <v>42</v>
      </c>
      <c r="G45" s="16">
        <v>0</v>
      </c>
      <c r="I45" s="16">
        <v>0</v>
      </c>
      <c r="K45" s="16">
        <v>0</v>
      </c>
      <c r="M45" s="16">
        <v>0</v>
      </c>
      <c r="O45" s="16">
        <v>0</v>
      </c>
      <c r="Q45" s="16">
        <v>0</v>
      </c>
      <c r="S45" s="16">
        <v>0</v>
      </c>
      <c r="U45" s="16">
        <v>25000</v>
      </c>
      <c r="W45" s="19">
        <f t="shared" si="0"/>
        <v>25000</v>
      </c>
    </row>
    <row r="46" spans="1:23" ht="16.5" thickBot="1" x14ac:dyDescent="0.3">
      <c r="A46" s="7"/>
      <c r="B46" s="7"/>
      <c r="C46" s="7"/>
      <c r="D46" s="7"/>
      <c r="E46" s="7"/>
      <c r="F46" s="7" t="s">
        <v>43</v>
      </c>
      <c r="G46" s="22">
        <v>2823</v>
      </c>
      <c r="I46" s="22">
        <v>201</v>
      </c>
      <c r="K46" s="22">
        <v>582</v>
      </c>
      <c r="M46" s="22">
        <v>108</v>
      </c>
      <c r="O46" s="22">
        <v>1059</v>
      </c>
      <c r="Q46" s="22">
        <v>68</v>
      </c>
      <c r="S46" s="22">
        <v>772</v>
      </c>
      <c r="U46" s="22">
        <v>787</v>
      </c>
      <c r="W46" s="22">
        <f t="shared" si="0"/>
        <v>6400</v>
      </c>
    </row>
    <row r="47" spans="1:23" x14ac:dyDescent="0.25">
      <c r="A47" s="7"/>
      <c r="B47" s="7"/>
      <c r="C47" s="7"/>
      <c r="D47" s="7"/>
      <c r="E47" s="7" t="s">
        <v>44</v>
      </c>
      <c r="F47" s="7"/>
      <c r="G47" s="24">
        <f>SUM(G44:G46)</f>
        <v>3993</v>
      </c>
      <c r="I47" s="24">
        <f>SUM(I44:I46)</f>
        <v>39163</v>
      </c>
      <c r="K47" s="24">
        <f>SUM(K44:K46)</f>
        <v>1246</v>
      </c>
      <c r="M47" s="24">
        <f>SUM(M44:M46)</f>
        <v>118</v>
      </c>
      <c r="O47" s="24">
        <f>SUM(O44:O46)</f>
        <v>168797</v>
      </c>
      <c r="Q47" s="24">
        <f t="shared" ref="Q47:U47" si="19">SUM(Q44:Q46)</f>
        <v>1274</v>
      </c>
      <c r="S47" s="24">
        <f t="shared" si="19"/>
        <v>31133</v>
      </c>
      <c r="U47" s="24">
        <f t="shared" si="19"/>
        <v>135676</v>
      </c>
      <c r="W47" s="16">
        <f t="shared" si="0"/>
        <v>381400</v>
      </c>
    </row>
    <row r="48" spans="1:23" x14ac:dyDescent="0.25">
      <c r="A48" s="7"/>
      <c r="B48" s="7"/>
      <c r="C48" s="7"/>
      <c r="D48" s="7"/>
      <c r="E48" s="7" t="s">
        <v>45</v>
      </c>
      <c r="F48" s="7"/>
      <c r="W48" s="19">
        <f t="shared" si="0"/>
        <v>0</v>
      </c>
    </row>
    <row r="49" spans="1:23" ht="16.5" thickBot="1" x14ac:dyDescent="0.3">
      <c r="A49" s="7"/>
      <c r="B49" s="7"/>
      <c r="C49" s="7"/>
      <c r="D49" s="7"/>
      <c r="E49" s="7"/>
      <c r="F49" s="7" t="s">
        <v>46</v>
      </c>
      <c r="G49" s="22">
        <v>14300</v>
      </c>
      <c r="I49" s="22">
        <v>17016</v>
      </c>
      <c r="K49" s="22">
        <v>3425</v>
      </c>
      <c r="M49" s="22">
        <v>551</v>
      </c>
      <c r="O49" s="22">
        <v>5365</v>
      </c>
      <c r="Q49" s="22">
        <v>346</v>
      </c>
      <c r="S49" s="22">
        <v>3909</v>
      </c>
      <c r="U49" s="22">
        <v>3988</v>
      </c>
      <c r="W49" s="22">
        <f t="shared" si="0"/>
        <v>48900</v>
      </c>
    </row>
    <row r="50" spans="1:23" x14ac:dyDescent="0.25">
      <c r="A50" s="7"/>
      <c r="B50" s="7"/>
      <c r="C50" s="7"/>
      <c r="D50" s="7"/>
      <c r="E50" s="7" t="s">
        <v>47</v>
      </c>
      <c r="F50" s="7"/>
      <c r="G50" s="24">
        <f>G49</f>
        <v>14300</v>
      </c>
      <c r="I50" s="24">
        <f>I49</f>
        <v>17016</v>
      </c>
      <c r="K50" s="24">
        <f>K49</f>
        <v>3425</v>
      </c>
      <c r="M50" s="24">
        <f>M49</f>
        <v>551</v>
      </c>
      <c r="O50" s="24">
        <f>O49</f>
        <v>5365</v>
      </c>
      <c r="Q50" s="24">
        <f t="shared" ref="Q50:U50" si="20">Q49</f>
        <v>346</v>
      </c>
      <c r="S50" s="24">
        <f t="shared" si="20"/>
        <v>3909</v>
      </c>
      <c r="U50" s="24">
        <f t="shared" si="20"/>
        <v>3988</v>
      </c>
      <c r="W50" s="16">
        <f t="shared" si="0"/>
        <v>48900</v>
      </c>
    </row>
    <row r="51" spans="1:23" x14ac:dyDescent="0.25">
      <c r="A51" s="7"/>
      <c r="B51" s="7"/>
      <c r="C51" s="7"/>
      <c r="D51" s="7"/>
      <c r="E51" s="7" t="s">
        <v>48</v>
      </c>
      <c r="F51" s="7"/>
      <c r="W51" s="19">
        <f t="shared" si="0"/>
        <v>0</v>
      </c>
    </row>
    <row r="52" spans="1:23" ht="16.5" thickBot="1" x14ac:dyDescent="0.3">
      <c r="A52" s="7"/>
      <c r="B52" s="7"/>
      <c r="C52" s="7"/>
      <c r="D52" s="7"/>
      <c r="E52" s="7"/>
      <c r="F52" s="7" t="s">
        <v>49</v>
      </c>
      <c r="G52" s="22">
        <v>0</v>
      </c>
      <c r="I52" s="22">
        <v>0</v>
      </c>
      <c r="K52" s="22">
        <v>2000</v>
      </c>
      <c r="M52" s="22">
        <v>500</v>
      </c>
      <c r="O52" s="22">
        <v>0</v>
      </c>
      <c r="Q52" s="22">
        <v>50</v>
      </c>
      <c r="S52" s="22">
        <v>2500</v>
      </c>
      <c r="U52" s="22">
        <v>1500</v>
      </c>
      <c r="W52" s="22">
        <f t="shared" si="0"/>
        <v>6550</v>
      </c>
    </row>
    <row r="53" spans="1:23" x14ac:dyDescent="0.25">
      <c r="A53" s="7"/>
      <c r="B53" s="7"/>
      <c r="C53" s="7"/>
      <c r="D53" s="7"/>
      <c r="E53" s="7" t="s">
        <v>50</v>
      </c>
      <c r="F53" s="7"/>
      <c r="G53" s="24">
        <f t="shared" ref="G53:Q53" si="21">G52</f>
        <v>0</v>
      </c>
      <c r="I53" s="24">
        <f t="shared" ref="I53:K53" si="22">I52</f>
        <v>0</v>
      </c>
      <c r="K53" s="24">
        <f t="shared" si="22"/>
        <v>2000</v>
      </c>
      <c r="M53" s="24">
        <f t="shared" ref="M53:O53" si="23">M52</f>
        <v>500</v>
      </c>
      <c r="O53" s="24">
        <f t="shared" si="23"/>
        <v>0</v>
      </c>
      <c r="Q53" s="24">
        <f t="shared" si="21"/>
        <v>50</v>
      </c>
      <c r="S53" s="24">
        <f t="shared" ref="S53:U53" si="24">S52</f>
        <v>2500</v>
      </c>
      <c r="U53" s="24">
        <f t="shared" si="24"/>
        <v>1500</v>
      </c>
      <c r="W53" s="16">
        <f t="shared" si="0"/>
        <v>6550</v>
      </c>
    </row>
    <row r="54" spans="1:23" x14ac:dyDescent="0.25">
      <c r="A54" s="7"/>
      <c r="B54" s="7"/>
      <c r="C54" s="7"/>
      <c r="D54" s="7"/>
      <c r="E54" s="7" t="s">
        <v>51</v>
      </c>
      <c r="F54" s="7"/>
      <c r="G54" s="16">
        <v>18000</v>
      </c>
      <c r="I54" s="16">
        <v>0</v>
      </c>
      <c r="K54" s="16">
        <v>12000</v>
      </c>
      <c r="M54" s="16">
        <v>0</v>
      </c>
      <c r="O54" s="16">
        <v>0</v>
      </c>
      <c r="Q54" s="16">
        <v>0</v>
      </c>
      <c r="S54" s="16">
        <v>0</v>
      </c>
      <c r="U54" s="16">
        <v>0</v>
      </c>
      <c r="W54" s="19">
        <f t="shared" si="0"/>
        <v>30000</v>
      </c>
    </row>
    <row r="55" spans="1:23" x14ac:dyDescent="0.25">
      <c r="A55" s="7"/>
      <c r="B55" s="7"/>
      <c r="C55" s="7"/>
      <c r="D55" s="7"/>
      <c r="E55" s="7" t="s">
        <v>52</v>
      </c>
      <c r="F55" s="7"/>
      <c r="W55" s="19">
        <f t="shared" si="0"/>
        <v>0</v>
      </c>
    </row>
    <row r="56" spans="1:23" x14ac:dyDescent="0.25">
      <c r="A56" s="7"/>
      <c r="B56" s="7"/>
      <c r="C56" s="7"/>
      <c r="D56" s="7"/>
      <c r="E56" s="7"/>
      <c r="F56" s="7" t="s">
        <v>53</v>
      </c>
      <c r="G56" s="16">
        <v>24890</v>
      </c>
      <c r="I56" s="16">
        <v>1481</v>
      </c>
      <c r="K56" s="16">
        <v>1346</v>
      </c>
      <c r="M56" s="16">
        <v>802</v>
      </c>
      <c r="O56" s="16">
        <v>7820</v>
      </c>
      <c r="Q56" s="16">
        <v>504</v>
      </c>
      <c r="S56" s="16">
        <v>5697</v>
      </c>
      <c r="U56" s="16">
        <v>5810</v>
      </c>
      <c r="W56" s="19">
        <f t="shared" si="0"/>
        <v>48350</v>
      </c>
    </row>
    <row r="57" spans="1:23" x14ac:dyDescent="0.25">
      <c r="A57" s="7"/>
      <c r="B57" s="7"/>
      <c r="C57" s="7"/>
      <c r="D57" s="7"/>
      <c r="E57" s="7"/>
      <c r="F57" s="7" t="s">
        <v>54</v>
      </c>
      <c r="G57" s="16">
        <v>14966</v>
      </c>
      <c r="I57" s="16">
        <v>886</v>
      </c>
      <c r="K57" s="16">
        <v>806</v>
      </c>
      <c r="M57" s="16">
        <v>480</v>
      </c>
      <c r="O57" s="16">
        <v>4677</v>
      </c>
      <c r="Q57" s="16">
        <v>302</v>
      </c>
      <c r="S57" s="16">
        <v>3408</v>
      </c>
      <c r="U57" s="16">
        <v>3475</v>
      </c>
      <c r="W57" s="19">
        <f t="shared" si="0"/>
        <v>29000</v>
      </c>
    </row>
    <row r="58" spans="1:23" x14ac:dyDescent="0.25">
      <c r="A58" s="7"/>
      <c r="B58" s="7"/>
      <c r="C58" s="7"/>
      <c r="D58" s="7"/>
      <c r="E58" s="7"/>
      <c r="F58" s="7" t="s">
        <v>55</v>
      </c>
      <c r="G58" s="16">
        <v>364</v>
      </c>
      <c r="I58" s="16">
        <v>26</v>
      </c>
      <c r="K58" s="16">
        <v>24</v>
      </c>
      <c r="M58" s="16">
        <v>14</v>
      </c>
      <c r="O58" s="16">
        <v>137</v>
      </c>
      <c r="Q58" s="16">
        <v>9</v>
      </c>
      <c r="S58" s="16">
        <v>99</v>
      </c>
      <c r="U58" s="16">
        <v>102</v>
      </c>
      <c r="W58" s="19">
        <f t="shared" si="0"/>
        <v>775</v>
      </c>
    </row>
    <row r="59" spans="1:23" x14ac:dyDescent="0.25">
      <c r="A59" s="7"/>
      <c r="B59" s="7"/>
      <c r="C59" s="7"/>
      <c r="D59" s="7"/>
      <c r="E59" s="7"/>
      <c r="F59" s="7" t="s">
        <v>56</v>
      </c>
      <c r="G59" s="16">
        <v>2319</v>
      </c>
      <c r="I59" s="16">
        <v>164</v>
      </c>
      <c r="K59" s="16">
        <v>150</v>
      </c>
      <c r="M59" s="16">
        <v>89</v>
      </c>
      <c r="O59" s="16">
        <v>870</v>
      </c>
      <c r="Q59" s="16">
        <v>56</v>
      </c>
      <c r="S59" s="16">
        <v>633</v>
      </c>
      <c r="U59" s="16">
        <v>644</v>
      </c>
      <c r="W59" s="19">
        <f t="shared" si="0"/>
        <v>4925</v>
      </c>
    </row>
    <row r="60" spans="1:23" x14ac:dyDescent="0.25">
      <c r="A60" s="7"/>
      <c r="B60" s="7"/>
      <c r="C60" s="7"/>
      <c r="D60" s="7"/>
      <c r="E60" s="7"/>
      <c r="F60" s="7" t="s">
        <v>57</v>
      </c>
      <c r="G60" s="16">
        <v>2412</v>
      </c>
      <c r="I60" s="16">
        <v>100</v>
      </c>
      <c r="K60" s="16">
        <v>92</v>
      </c>
      <c r="M60" s="16">
        <v>54</v>
      </c>
      <c r="O60" s="16">
        <v>529</v>
      </c>
      <c r="Q60" s="16">
        <v>34</v>
      </c>
      <c r="S60" s="16">
        <v>386</v>
      </c>
      <c r="U60" s="16">
        <v>393</v>
      </c>
      <c r="W60" s="19">
        <f t="shared" si="0"/>
        <v>4000</v>
      </c>
    </row>
    <row r="61" spans="1:23" ht="16.5" thickBot="1" x14ac:dyDescent="0.3">
      <c r="A61" s="7"/>
      <c r="B61" s="7"/>
      <c r="C61" s="7"/>
      <c r="D61" s="7"/>
      <c r="E61" s="7"/>
      <c r="F61" s="7" t="s">
        <v>58</v>
      </c>
      <c r="G61" s="22">
        <v>3152</v>
      </c>
      <c r="I61" s="22">
        <v>224</v>
      </c>
      <c r="K61" s="22">
        <v>204</v>
      </c>
      <c r="M61" s="22">
        <v>121</v>
      </c>
      <c r="O61" s="22">
        <v>1183</v>
      </c>
      <c r="Q61" s="22">
        <v>76</v>
      </c>
      <c r="S61" s="22">
        <v>862</v>
      </c>
      <c r="U61" s="22">
        <v>878</v>
      </c>
      <c r="W61" s="22">
        <f t="shared" si="0"/>
        <v>6700</v>
      </c>
    </row>
    <row r="62" spans="1:23" x14ac:dyDescent="0.25">
      <c r="A62" s="7"/>
      <c r="B62" s="7"/>
      <c r="C62" s="7"/>
      <c r="D62" s="7"/>
      <c r="E62" s="7" t="s">
        <v>59</v>
      </c>
      <c r="F62" s="7"/>
      <c r="G62" s="24">
        <f t="shared" ref="G62:Q62" si="25">SUM(G56:G61)</f>
        <v>48103</v>
      </c>
      <c r="I62" s="24">
        <f t="shared" ref="I62:K62" si="26">SUM(I56:I61)</f>
        <v>2881</v>
      </c>
      <c r="K62" s="24">
        <f t="shared" si="26"/>
        <v>2622</v>
      </c>
      <c r="M62" s="24">
        <f t="shared" ref="M62:O62" si="27">SUM(M56:M61)</f>
        <v>1560</v>
      </c>
      <c r="O62" s="24">
        <f t="shared" si="27"/>
        <v>15216</v>
      </c>
      <c r="Q62" s="19">
        <f t="shared" si="25"/>
        <v>981</v>
      </c>
      <c r="S62" s="19">
        <f t="shared" ref="S62:U62" si="28">SUM(S56:S61)</f>
        <v>11085</v>
      </c>
      <c r="U62" s="19">
        <f t="shared" si="28"/>
        <v>11302</v>
      </c>
      <c r="W62" s="16">
        <f t="shared" si="0"/>
        <v>93750</v>
      </c>
    </row>
    <row r="63" spans="1:23" x14ac:dyDescent="0.25">
      <c r="A63" s="7"/>
      <c r="B63" s="7"/>
      <c r="C63" s="7"/>
      <c r="D63" s="7"/>
      <c r="E63" s="7" t="s">
        <v>60</v>
      </c>
      <c r="F63" s="7"/>
      <c r="W63" s="19">
        <f t="shared" si="0"/>
        <v>0</v>
      </c>
    </row>
    <row r="64" spans="1:23" x14ac:dyDescent="0.25">
      <c r="A64" s="7"/>
      <c r="B64" s="7"/>
      <c r="C64" s="7"/>
      <c r="D64" s="7"/>
      <c r="E64" s="7"/>
      <c r="F64" s="7" t="s">
        <v>61</v>
      </c>
      <c r="G64" s="16">
        <v>985</v>
      </c>
      <c r="I64" s="16">
        <v>70</v>
      </c>
      <c r="K64" s="16">
        <v>314</v>
      </c>
      <c r="M64" s="16">
        <v>139</v>
      </c>
      <c r="O64" s="16">
        <v>371</v>
      </c>
      <c r="Q64" s="16">
        <v>24</v>
      </c>
      <c r="S64" s="16">
        <v>270</v>
      </c>
      <c r="U64" s="16">
        <v>1777</v>
      </c>
      <c r="W64" s="19">
        <f t="shared" si="0"/>
        <v>3950</v>
      </c>
    </row>
    <row r="65" spans="1:23" x14ac:dyDescent="0.25">
      <c r="A65" s="7"/>
      <c r="B65" s="7"/>
      <c r="C65" s="7"/>
      <c r="D65" s="7"/>
      <c r="E65" s="7"/>
      <c r="F65" s="7" t="s">
        <v>62</v>
      </c>
      <c r="G65" s="16">
        <v>0</v>
      </c>
      <c r="I65" s="16">
        <v>0</v>
      </c>
      <c r="K65" s="16">
        <v>0</v>
      </c>
      <c r="M65" s="16">
        <v>0</v>
      </c>
      <c r="O65" s="16">
        <v>0</v>
      </c>
      <c r="Q65" s="16">
        <v>0</v>
      </c>
      <c r="S65" s="16">
        <v>0</v>
      </c>
      <c r="U65" s="16">
        <v>0</v>
      </c>
      <c r="W65" s="19">
        <f t="shared" si="0"/>
        <v>0</v>
      </c>
    </row>
    <row r="66" spans="1:23" ht="16.5" thickBot="1" x14ac:dyDescent="0.3">
      <c r="A66" s="7"/>
      <c r="B66" s="7"/>
      <c r="C66" s="7"/>
      <c r="D66" s="7"/>
      <c r="E66" s="7"/>
      <c r="F66" s="7" t="s">
        <v>63</v>
      </c>
      <c r="G66" s="22">
        <v>426</v>
      </c>
      <c r="I66" s="22">
        <v>30</v>
      </c>
      <c r="K66" s="22">
        <v>102</v>
      </c>
      <c r="M66" s="22">
        <v>66</v>
      </c>
      <c r="O66" s="22">
        <v>159</v>
      </c>
      <c r="Q66" s="22">
        <v>10</v>
      </c>
      <c r="S66" s="22">
        <v>715</v>
      </c>
      <c r="U66" s="22">
        <v>292</v>
      </c>
      <c r="W66" s="22">
        <f t="shared" si="0"/>
        <v>1800</v>
      </c>
    </row>
    <row r="67" spans="1:23" x14ac:dyDescent="0.25">
      <c r="A67" s="7"/>
      <c r="B67" s="7"/>
      <c r="C67" s="7"/>
      <c r="D67" s="7"/>
      <c r="E67" s="7" t="s">
        <v>64</v>
      </c>
      <c r="F67" s="7"/>
      <c r="G67" s="24">
        <f t="shared" ref="G67:Q67" si="29">SUM(G64:G66)</f>
        <v>1411</v>
      </c>
      <c r="I67" s="24">
        <f t="shared" ref="I67:K67" si="30">SUM(I64:I66)</f>
        <v>100</v>
      </c>
      <c r="K67" s="24">
        <f t="shared" si="30"/>
        <v>416</v>
      </c>
      <c r="M67" s="24">
        <f t="shared" ref="M67:O67" si="31">SUM(M64:M66)</f>
        <v>205</v>
      </c>
      <c r="O67" s="24">
        <f t="shared" si="31"/>
        <v>530</v>
      </c>
      <c r="Q67" s="24">
        <f t="shared" si="29"/>
        <v>34</v>
      </c>
      <c r="S67" s="24">
        <f t="shared" ref="S67:U67" si="32">SUM(S64:S66)</f>
        <v>985</v>
      </c>
      <c r="U67" s="24">
        <f t="shared" si="32"/>
        <v>2069</v>
      </c>
      <c r="W67" s="16">
        <f t="shared" si="0"/>
        <v>5750</v>
      </c>
    </row>
    <row r="68" spans="1:23" x14ac:dyDescent="0.25">
      <c r="A68" s="7"/>
      <c r="B68" s="7"/>
      <c r="C68" s="7"/>
      <c r="D68" s="7"/>
      <c r="E68" s="7" t="s">
        <v>65</v>
      </c>
      <c r="F68" s="7"/>
      <c r="W68" s="19">
        <f t="shared" si="0"/>
        <v>0</v>
      </c>
    </row>
    <row r="69" spans="1:23" x14ac:dyDescent="0.25">
      <c r="A69" s="7"/>
      <c r="B69" s="7"/>
      <c r="C69" s="7"/>
      <c r="D69" s="7"/>
      <c r="E69" s="7"/>
      <c r="F69" s="7" t="s">
        <v>66</v>
      </c>
      <c r="G69" s="16">
        <v>0</v>
      </c>
      <c r="I69" s="16">
        <v>0</v>
      </c>
      <c r="K69" s="16">
        <v>3630</v>
      </c>
      <c r="M69" s="16">
        <v>10000</v>
      </c>
      <c r="O69" s="16">
        <v>9000</v>
      </c>
      <c r="Q69" s="16">
        <v>15000</v>
      </c>
      <c r="S69" s="16">
        <v>78125</v>
      </c>
      <c r="U69" s="16">
        <v>61000</v>
      </c>
      <c r="W69" s="19">
        <f t="shared" si="0"/>
        <v>176755</v>
      </c>
    </row>
    <row r="70" spans="1:23" ht="16.5" thickBot="1" x14ac:dyDescent="0.3">
      <c r="A70" s="7"/>
      <c r="B70" s="7"/>
      <c r="C70" s="7"/>
      <c r="D70" s="7"/>
      <c r="E70" s="7"/>
      <c r="F70" s="7" t="s">
        <v>67</v>
      </c>
      <c r="G70" s="22">
        <v>0</v>
      </c>
      <c r="I70" s="22">
        <v>0</v>
      </c>
      <c r="K70" s="22">
        <v>0</v>
      </c>
      <c r="M70" s="22">
        <v>0</v>
      </c>
      <c r="O70" s="22">
        <v>0</v>
      </c>
      <c r="Q70" s="22">
        <v>0</v>
      </c>
      <c r="S70" s="22">
        <v>0</v>
      </c>
      <c r="U70" s="22">
        <v>0</v>
      </c>
      <c r="W70" s="22">
        <f t="shared" si="0"/>
        <v>0</v>
      </c>
    </row>
    <row r="71" spans="1:23" x14ac:dyDescent="0.25">
      <c r="A71" s="7"/>
      <c r="B71" s="7"/>
      <c r="C71" s="7"/>
      <c r="D71" s="7"/>
      <c r="E71" s="7" t="s">
        <v>68</v>
      </c>
      <c r="F71" s="7"/>
      <c r="G71" s="24">
        <f t="shared" ref="G71:Q71" si="33">SUM(G69:G70)</f>
        <v>0</v>
      </c>
      <c r="I71" s="24">
        <f t="shared" ref="I71:K71" si="34">SUM(I69:I70)</f>
        <v>0</v>
      </c>
      <c r="K71" s="24">
        <f t="shared" si="34"/>
        <v>3630</v>
      </c>
      <c r="M71" s="24">
        <f t="shared" ref="M71:O71" si="35">SUM(M69:M70)</f>
        <v>10000</v>
      </c>
      <c r="O71" s="24">
        <f t="shared" si="35"/>
        <v>9000</v>
      </c>
      <c r="Q71" s="24">
        <f t="shared" si="33"/>
        <v>15000</v>
      </c>
      <c r="S71" s="24">
        <f t="shared" ref="S71:U71" si="36">SUM(S69:S70)</f>
        <v>78125</v>
      </c>
      <c r="U71" s="24">
        <f t="shared" si="36"/>
        <v>61000</v>
      </c>
      <c r="W71" s="16">
        <f t="shared" ref="W71:W89" si="37">SUM(G71:U71)</f>
        <v>176755</v>
      </c>
    </row>
    <row r="72" spans="1:23" x14ac:dyDescent="0.25">
      <c r="A72" s="7"/>
      <c r="B72" s="7"/>
      <c r="C72" s="7"/>
      <c r="D72" s="7"/>
      <c r="E72" s="7" t="s">
        <v>69</v>
      </c>
      <c r="F72" s="7"/>
      <c r="G72" s="16">
        <v>1799</v>
      </c>
      <c r="I72" s="16">
        <v>621</v>
      </c>
      <c r="K72" s="16">
        <v>1010</v>
      </c>
      <c r="M72" s="16">
        <v>2665</v>
      </c>
      <c r="O72" s="16">
        <v>3636</v>
      </c>
      <c r="Q72" s="16">
        <v>291</v>
      </c>
      <c r="S72" s="16">
        <v>10563</v>
      </c>
      <c r="U72" s="16">
        <v>3865</v>
      </c>
      <c r="W72" s="19">
        <f t="shared" si="37"/>
        <v>24450</v>
      </c>
    </row>
    <row r="73" spans="1:23" x14ac:dyDescent="0.25">
      <c r="A73" s="7"/>
      <c r="B73" s="7"/>
      <c r="C73" s="7"/>
      <c r="D73" s="7"/>
      <c r="E73" s="7" t="s">
        <v>70</v>
      </c>
      <c r="F73" s="7"/>
      <c r="W73" s="19">
        <f t="shared" si="37"/>
        <v>0</v>
      </c>
    </row>
    <row r="74" spans="1:23" ht="16.5" thickBot="1" x14ac:dyDescent="0.3">
      <c r="A74" s="7"/>
      <c r="B74" s="7"/>
      <c r="C74" s="7"/>
      <c r="D74" s="7"/>
      <c r="E74" s="7"/>
      <c r="F74" s="7" t="s">
        <v>71</v>
      </c>
      <c r="G74" s="22">
        <v>2353</v>
      </c>
      <c r="I74" s="22">
        <v>167</v>
      </c>
      <c r="K74" s="22">
        <v>502</v>
      </c>
      <c r="M74" s="22">
        <v>90</v>
      </c>
      <c r="O74" s="22">
        <v>882</v>
      </c>
      <c r="Q74" s="22">
        <v>57</v>
      </c>
      <c r="S74" s="22">
        <v>644</v>
      </c>
      <c r="U74" s="22">
        <v>655</v>
      </c>
      <c r="W74" s="22">
        <f t="shared" si="37"/>
        <v>5350</v>
      </c>
    </row>
    <row r="75" spans="1:23" x14ac:dyDescent="0.25">
      <c r="A75" s="7"/>
      <c r="B75" s="7"/>
      <c r="C75" s="7"/>
      <c r="D75" s="7"/>
      <c r="E75" s="7" t="s">
        <v>72</v>
      </c>
      <c r="F75" s="7"/>
      <c r="G75" s="24">
        <f t="shared" ref="G75:Q75" si="38">G74</f>
        <v>2353</v>
      </c>
      <c r="I75" s="24">
        <f t="shared" ref="I75:K75" si="39">I74</f>
        <v>167</v>
      </c>
      <c r="K75" s="24">
        <f t="shared" si="39"/>
        <v>502</v>
      </c>
      <c r="M75" s="24">
        <f t="shared" ref="M75:O75" si="40">M74</f>
        <v>90</v>
      </c>
      <c r="O75" s="24">
        <f t="shared" si="40"/>
        <v>882</v>
      </c>
      <c r="Q75" s="24">
        <f t="shared" si="38"/>
        <v>57</v>
      </c>
      <c r="S75" s="24">
        <f t="shared" ref="S75:U75" si="41">S74</f>
        <v>644</v>
      </c>
      <c r="U75" s="24">
        <f t="shared" si="41"/>
        <v>655</v>
      </c>
      <c r="W75" s="16">
        <f t="shared" si="37"/>
        <v>5350</v>
      </c>
    </row>
    <row r="76" spans="1:23" x14ac:dyDescent="0.25">
      <c r="A76" s="7"/>
      <c r="B76" s="7"/>
      <c r="C76" s="7"/>
      <c r="D76" s="7"/>
      <c r="E76" s="7" t="s">
        <v>73</v>
      </c>
      <c r="F76" s="7"/>
      <c r="W76" s="19">
        <f t="shared" si="37"/>
        <v>0</v>
      </c>
    </row>
    <row r="77" spans="1:23" x14ac:dyDescent="0.25">
      <c r="A77" s="7"/>
      <c r="B77" s="7"/>
      <c r="C77" s="7"/>
      <c r="D77" s="7"/>
      <c r="E77" s="7"/>
      <c r="F77" s="7" t="s">
        <v>74</v>
      </c>
      <c r="G77" s="16">
        <v>1506</v>
      </c>
      <c r="I77" s="16">
        <v>457</v>
      </c>
      <c r="K77" s="16">
        <v>562</v>
      </c>
      <c r="M77" s="16">
        <v>158</v>
      </c>
      <c r="O77" s="16">
        <v>21565</v>
      </c>
      <c r="Q77" s="16">
        <v>786</v>
      </c>
      <c r="S77" s="16">
        <v>1611</v>
      </c>
      <c r="U77" s="16">
        <v>6420</v>
      </c>
      <c r="W77" s="19">
        <f t="shared" si="37"/>
        <v>33065</v>
      </c>
    </row>
    <row r="78" spans="1:23" x14ac:dyDescent="0.25">
      <c r="A78" s="7"/>
      <c r="B78" s="7"/>
      <c r="C78" s="7"/>
      <c r="D78" s="7"/>
      <c r="E78" s="7"/>
      <c r="F78" s="7" t="s">
        <v>75</v>
      </c>
      <c r="G78" s="16">
        <v>941</v>
      </c>
      <c r="I78" s="16">
        <v>92</v>
      </c>
      <c r="K78" s="16">
        <v>261</v>
      </c>
      <c r="M78" s="16">
        <v>536</v>
      </c>
      <c r="O78" s="16">
        <v>1003</v>
      </c>
      <c r="Q78" s="16">
        <v>123</v>
      </c>
      <c r="S78" s="16">
        <v>3720.75</v>
      </c>
      <c r="U78" s="16">
        <v>1262</v>
      </c>
      <c r="W78" s="19">
        <f t="shared" si="37"/>
        <v>7938.75</v>
      </c>
    </row>
    <row r="79" spans="1:23" ht="16.5" thickBot="1" x14ac:dyDescent="0.3">
      <c r="A79" s="7"/>
      <c r="B79" s="7"/>
      <c r="C79" s="7"/>
      <c r="D79" s="7"/>
      <c r="E79" s="7"/>
      <c r="F79" s="7" t="s">
        <v>86</v>
      </c>
      <c r="G79" s="22">
        <v>0</v>
      </c>
      <c r="I79" s="22">
        <v>0</v>
      </c>
      <c r="K79" s="22">
        <v>0</v>
      </c>
      <c r="M79" s="22">
        <v>0</v>
      </c>
      <c r="O79" s="22">
        <v>0</v>
      </c>
      <c r="Q79" s="22">
        <v>0</v>
      </c>
      <c r="S79" s="22">
        <v>0</v>
      </c>
      <c r="U79" s="22">
        <v>0</v>
      </c>
      <c r="W79" s="22">
        <f t="shared" si="37"/>
        <v>0</v>
      </c>
    </row>
    <row r="80" spans="1:23" x14ac:dyDescent="0.25">
      <c r="A80" s="7"/>
      <c r="B80" s="7"/>
      <c r="C80" s="7"/>
      <c r="D80" s="7"/>
      <c r="E80" s="7" t="s">
        <v>76</v>
      </c>
      <c r="F80" s="7"/>
      <c r="G80" s="24">
        <f t="shared" ref="G80:Q80" si="42">SUM(G77:G79)</f>
        <v>2447</v>
      </c>
      <c r="I80" s="24">
        <f t="shared" ref="I80:K80" si="43">SUM(I77:I79)</f>
        <v>549</v>
      </c>
      <c r="K80" s="24">
        <f t="shared" si="43"/>
        <v>823</v>
      </c>
      <c r="M80" s="24">
        <f t="shared" ref="M80:O80" si="44">SUM(M77:M79)</f>
        <v>694</v>
      </c>
      <c r="O80" s="24">
        <f t="shared" si="44"/>
        <v>22568</v>
      </c>
      <c r="Q80" s="24">
        <f t="shared" si="42"/>
        <v>909</v>
      </c>
      <c r="S80" s="24">
        <f t="shared" ref="S80:U80" si="45">SUM(S77:S79)</f>
        <v>5331.75</v>
      </c>
      <c r="U80" s="24">
        <f t="shared" si="45"/>
        <v>7682</v>
      </c>
      <c r="W80" s="16">
        <f t="shared" si="37"/>
        <v>41003.75</v>
      </c>
    </row>
    <row r="81" spans="1:23" x14ac:dyDescent="0.25">
      <c r="A81" s="7"/>
      <c r="B81" s="7"/>
      <c r="C81" s="7"/>
      <c r="D81" s="7"/>
      <c r="E81" s="7" t="s">
        <v>77</v>
      </c>
      <c r="F81" s="7"/>
      <c r="W81" s="19">
        <f t="shared" si="37"/>
        <v>0</v>
      </c>
    </row>
    <row r="82" spans="1:23" x14ac:dyDescent="0.25">
      <c r="A82" s="7"/>
      <c r="B82" s="7"/>
      <c r="C82" s="7"/>
      <c r="D82" s="7"/>
      <c r="E82" s="7"/>
      <c r="F82" s="7" t="s">
        <v>78</v>
      </c>
      <c r="G82" s="16">
        <v>0</v>
      </c>
      <c r="I82" s="16">
        <v>0</v>
      </c>
      <c r="K82" s="16">
        <v>0</v>
      </c>
      <c r="M82" s="16">
        <v>0</v>
      </c>
      <c r="O82" s="16">
        <v>0</v>
      </c>
      <c r="Q82" s="16">
        <v>0</v>
      </c>
      <c r="S82" s="16">
        <v>0</v>
      </c>
      <c r="U82" s="16">
        <v>0</v>
      </c>
      <c r="W82" s="19">
        <f t="shared" si="37"/>
        <v>0</v>
      </c>
    </row>
    <row r="83" spans="1:23" x14ac:dyDescent="0.25">
      <c r="A83" s="7"/>
      <c r="B83" s="7"/>
      <c r="C83" s="7"/>
      <c r="D83" s="7"/>
      <c r="E83" s="7"/>
      <c r="F83" s="7" t="s">
        <v>79</v>
      </c>
      <c r="G83" s="16">
        <v>0</v>
      </c>
      <c r="I83" s="16">
        <v>0</v>
      </c>
      <c r="K83" s="16">
        <v>0</v>
      </c>
      <c r="M83" s="16">
        <v>0</v>
      </c>
      <c r="O83" s="16">
        <v>0</v>
      </c>
      <c r="Q83" s="16">
        <v>0</v>
      </c>
      <c r="S83" s="16">
        <v>0</v>
      </c>
      <c r="U83" s="16">
        <v>0</v>
      </c>
      <c r="W83" s="19">
        <f t="shared" si="37"/>
        <v>0</v>
      </c>
    </row>
    <row r="84" spans="1:23" ht="16.5" thickBot="1" x14ac:dyDescent="0.3">
      <c r="A84" s="7"/>
      <c r="B84" s="7"/>
      <c r="C84" s="7"/>
      <c r="D84" s="7"/>
      <c r="E84" s="7"/>
      <c r="F84" s="7" t="s">
        <v>80</v>
      </c>
      <c r="G84" s="22">
        <v>2917</v>
      </c>
      <c r="I84" s="22">
        <v>37</v>
      </c>
      <c r="K84" s="22">
        <v>33</v>
      </c>
      <c r="M84" s="22">
        <v>19</v>
      </c>
      <c r="O84" s="22">
        <v>194</v>
      </c>
      <c r="Q84" s="22">
        <v>13</v>
      </c>
      <c r="S84" s="22">
        <v>142</v>
      </c>
      <c r="U84" s="22">
        <v>145</v>
      </c>
      <c r="W84" s="22">
        <f>SUM(G84:U84)</f>
        <v>3500</v>
      </c>
    </row>
    <row r="85" spans="1:23" x14ac:dyDescent="0.25">
      <c r="A85" s="7"/>
      <c r="B85" s="7"/>
      <c r="C85" s="7"/>
      <c r="D85" s="7"/>
      <c r="E85" s="7" t="s">
        <v>81</v>
      </c>
      <c r="F85" s="7"/>
      <c r="G85" s="24">
        <f t="shared" ref="G85:Q85" si="46">SUM(G82:G84)</f>
        <v>2917</v>
      </c>
      <c r="I85" s="24">
        <f t="shared" ref="I85:K85" si="47">SUM(I82:I84)</f>
        <v>37</v>
      </c>
      <c r="K85" s="24">
        <f t="shared" si="47"/>
        <v>33</v>
      </c>
      <c r="M85" s="24">
        <f t="shared" ref="M85:O85" si="48">SUM(M82:M84)</f>
        <v>19</v>
      </c>
      <c r="O85" s="24">
        <f t="shared" si="48"/>
        <v>194</v>
      </c>
      <c r="Q85" s="24">
        <f t="shared" si="46"/>
        <v>13</v>
      </c>
      <c r="S85" s="24">
        <f t="shared" ref="S85:U85" si="49">SUM(S82:S84)</f>
        <v>142</v>
      </c>
      <c r="U85" s="24">
        <f t="shared" si="49"/>
        <v>145</v>
      </c>
      <c r="W85" s="16">
        <f t="shared" si="37"/>
        <v>3500</v>
      </c>
    </row>
    <row r="86" spans="1:23" ht="16.5" thickBot="1" x14ac:dyDescent="0.3">
      <c r="A86" s="7"/>
      <c r="B86" s="7"/>
      <c r="C86" s="7"/>
      <c r="D86" s="7"/>
      <c r="E86" s="7" t="s">
        <v>82</v>
      </c>
      <c r="F86" s="7"/>
      <c r="G86" s="19">
        <v>3000</v>
      </c>
      <c r="I86" s="19">
        <v>0</v>
      </c>
      <c r="K86" s="19">
        <v>0</v>
      </c>
      <c r="M86" s="19">
        <v>0</v>
      </c>
      <c r="O86" s="19">
        <v>0</v>
      </c>
      <c r="Q86" s="19">
        <v>0</v>
      </c>
      <c r="S86" s="19">
        <v>0</v>
      </c>
      <c r="U86" s="19">
        <v>0</v>
      </c>
      <c r="W86" s="19">
        <f t="shared" si="37"/>
        <v>3000</v>
      </c>
    </row>
    <row r="87" spans="1:23" ht="16.5" thickBot="1" x14ac:dyDescent="0.3">
      <c r="A87" s="7"/>
      <c r="B87" s="7"/>
      <c r="C87" s="7"/>
      <c r="D87" s="7" t="s">
        <v>83</v>
      </c>
      <c r="E87" s="7"/>
      <c r="F87" s="7"/>
      <c r="G87" s="24">
        <f t="shared" ref="G87:Q87" si="50">G86+G85+G80+G75+G72+G71+G67+G62+G54+G53+G50+G47+G42+G38+G32</f>
        <v>444413</v>
      </c>
      <c r="I87" s="24">
        <f t="shared" ref="I87:K87" si="51">I86+I85+I80+I75+I72+I71+I67+I62+I54+I53+I50+I47+I42+I38+I32</f>
        <v>84714</v>
      </c>
      <c r="K87" s="24">
        <f t="shared" si="51"/>
        <v>72471</v>
      </c>
      <c r="M87" s="24">
        <f t="shared" ref="M87:O87" si="52">M86+M85+M80+M75+M72+M71+M67+M62+M54+M53+M50+M47+M42+M38+M32</f>
        <v>42860</v>
      </c>
      <c r="O87" s="24">
        <f t="shared" si="52"/>
        <v>366977</v>
      </c>
      <c r="Q87" s="24">
        <f t="shared" si="50"/>
        <v>27018</v>
      </c>
      <c r="S87" s="24">
        <f t="shared" ref="S87:U87" si="53">S86+S85+S80+S75+S72+S71+S67+S62+S54+S53+S50+S47+S42+S38+S32</f>
        <v>263714.75</v>
      </c>
      <c r="U87" s="24">
        <f t="shared" si="53"/>
        <v>325831</v>
      </c>
      <c r="W87" s="24">
        <f t="shared" si="37"/>
        <v>1627998.75</v>
      </c>
    </row>
    <row r="88" spans="1:23" ht="16.5" thickBot="1" x14ac:dyDescent="0.3">
      <c r="A88" s="7"/>
      <c r="B88" s="7" t="s">
        <v>84</v>
      </c>
      <c r="C88" s="7"/>
      <c r="D88" s="7"/>
      <c r="E88" s="7"/>
      <c r="F88" s="7"/>
      <c r="G88" s="24">
        <f>G22-G87</f>
        <v>-29413</v>
      </c>
      <c r="I88" s="24">
        <f>I22-I87</f>
        <v>-24714</v>
      </c>
      <c r="K88" s="24">
        <f>K22-K87</f>
        <v>-72471</v>
      </c>
      <c r="M88" s="24">
        <f>M22-M87</f>
        <v>-42860</v>
      </c>
      <c r="O88" s="24">
        <f>O22-O87</f>
        <v>-95477</v>
      </c>
      <c r="Q88" s="24">
        <f>Q22-Q87</f>
        <v>-14518</v>
      </c>
      <c r="S88" s="24">
        <f>S22-S87</f>
        <v>-28714.75</v>
      </c>
      <c r="U88" s="24">
        <f>U22-U87</f>
        <v>324169</v>
      </c>
      <c r="W88" s="24">
        <f t="shared" si="37"/>
        <v>16001.25</v>
      </c>
    </row>
    <row r="89" spans="1:23" ht="16.5" thickBot="1" x14ac:dyDescent="0.3">
      <c r="A89" s="7" t="s">
        <v>85</v>
      </c>
      <c r="B89" s="7"/>
      <c r="C89" s="7"/>
      <c r="D89" s="7"/>
      <c r="E89" s="7"/>
      <c r="F89" s="7"/>
      <c r="G89" s="26">
        <f t="shared" ref="G89:Q89" si="54">G88</f>
        <v>-29413</v>
      </c>
      <c r="H89" s="27"/>
      <c r="I89" s="26">
        <f t="shared" ref="I89:K89" si="55">I88</f>
        <v>-24714</v>
      </c>
      <c r="J89" s="27"/>
      <c r="K89" s="26">
        <f t="shared" si="55"/>
        <v>-72471</v>
      </c>
      <c r="L89" s="27"/>
      <c r="M89" s="26">
        <f t="shared" ref="M89:O89" si="56">M88</f>
        <v>-42860</v>
      </c>
      <c r="N89" s="27"/>
      <c r="O89" s="26">
        <f t="shared" si="56"/>
        <v>-95477</v>
      </c>
      <c r="P89" s="27"/>
      <c r="Q89" s="26">
        <f t="shared" si="54"/>
        <v>-14518</v>
      </c>
      <c r="R89" s="27"/>
      <c r="S89" s="26">
        <f t="shared" ref="S89:U89" si="57">S88</f>
        <v>-28714.75</v>
      </c>
      <c r="T89" s="27"/>
      <c r="U89" s="26">
        <f t="shared" si="57"/>
        <v>324169</v>
      </c>
      <c r="V89" s="27"/>
      <c r="W89" s="26">
        <f t="shared" si="37"/>
        <v>16001.25</v>
      </c>
    </row>
    <row r="90" spans="1:23" ht="16.5" thickTop="1" x14ac:dyDescent="0.25"/>
  </sheetData>
  <mergeCells count="9">
    <mergeCell ref="W1:W2"/>
    <mergeCell ref="U1:U2"/>
    <mergeCell ref="G1:G2"/>
    <mergeCell ref="I1:I2"/>
    <mergeCell ref="K1:K2"/>
    <mergeCell ref="M1:M2"/>
    <mergeCell ref="O1:O2"/>
    <mergeCell ref="Q1:Q2"/>
    <mergeCell ref="S1:S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90"/>
  <sheetViews>
    <sheetView topLeftCell="A28" zoomScaleNormal="100" workbookViewId="0">
      <selection activeCell="G41" sqref="G41"/>
    </sheetView>
  </sheetViews>
  <sheetFormatPr defaultRowHeight="15.75" x14ac:dyDescent="0.25"/>
  <cols>
    <col min="1" max="1" width="3.140625" style="3" customWidth="1"/>
    <col min="2" max="2" width="4" style="3" customWidth="1"/>
    <col min="3" max="3" width="3.140625" style="3" customWidth="1"/>
    <col min="4" max="4" width="3.42578125" style="3" customWidth="1"/>
    <col min="5" max="5" width="4.28515625" style="3" customWidth="1"/>
    <col min="6" max="6" width="39.85546875" style="3" bestFit="1" customWidth="1"/>
    <col min="7" max="7" width="17.7109375" style="16" bestFit="1" customWidth="1"/>
    <col min="8" max="8" width="2.7109375" style="20" customWidth="1"/>
    <col min="9" max="9" width="21.42578125" style="16" bestFit="1" customWidth="1"/>
    <col min="10" max="10" width="16.42578125" style="16" bestFit="1" customWidth="1"/>
    <col min="11" max="11" width="2.7109375" style="20" customWidth="1"/>
    <col min="12" max="12" width="24.7109375" style="16" bestFit="1" customWidth="1"/>
    <col min="13" max="13" width="21" style="16" bestFit="1" customWidth="1"/>
    <col min="14" max="14" width="2.7109375" style="20" customWidth="1"/>
    <col min="15" max="15" width="12.42578125" style="21" bestFit="1" customWidth="1"/>
    <col min="16" max="16" width="32" style="16" bestFit="1" customWidth="1"/>
    <col min="17" max="17" width="18.140625" style="16" bestFit="1" customWidth="1"/>
    <col min="18" max="18" width="2.7109375" style="20" customWidth="1"/>
    <col min="19" max="19" width="13.28515625" style="16" bestFit="1" customWidth="1"/>
    <col min="20" max="20" width="12.28515625" style="16" bestFit="1" customWidth="1"/>
    <col min="21" max="21" width="2.7109375" style="20" customWidth="1"/>
    <col min="22" max="22" width="15.7109375" style="16" bestFit="1" customWidth="1"/>
    <col min="23" max="23" width="2.7109375" style="20" customWidth="1"/>
    <col min="24" max="24" width="23.140625" style="16" bestFit="1" customWidth="1"/>
    <col min="25" max="25" width="15.42578125" style="16" bestFit="1" customWidth="1"/>
    <col min="26" max="26" width="11.140625" style="16" bestFit="1" customWidth="1"/>
    <col min="27" max="27" width="13.28515625" style="16" bestFit="1" customWidth="1"/>
    <col min="28" max="28" width="13.5703125" style="16" bestFit="1" customWidth="1"/>
    <col min="29" max="29" width="12.28515625" style="16" bestFit="1" customWidth="1"/>
    <col min="30" max="30" width="16" style="16" bestFit="1" customWidth="1"/>
    <col min="31" max="31" width="12.5703125" style="16" bestFit="1" customWidth="1"/>
    <col min="32" max="32" width="2.7109375" style="20" customWidth="1"/>
    <col min="33" max="33" width="12.42578125" style="16" bestFit="1" customWidth="1"/>
    <col min="34" max="34" width="28.85546875" style="16" bestFit="1" customWidth="1"/>
    <col min="35" max="35" width="27.85546875" style="16" bestFit="1" customWidth="1"/>
    <col min="36" max="36" width="26.85546875" style="16" bestFit="1" customWidth="1"/>
    <col min="37" max="37" width="22.5703125" style="16" bestFit="1" customWidth="1"/>
    <col min="38" max="38" width="5.42578125" style="20" bestFit="1" customWidth="1"/>
    <col min="39" max="39" width="14.5703125" style="16" bestFit="1" customWidth="1"/>
    <col min="40" max="16384" width="9.140625" style="3"/>
  </cols>
  <sheetData>
    <row r="1" spans="1:39" x14ac:dyDescent="0.25">
      <c r="A1" s="7"/>
      <c r="B1" s="7"/>
      <c r="C1" s="7"/>
      <c r="D1" s="7"/>
      <c r="E1" s="7"/>
      <c r="F1" s="7"/>
      <c r="G1" s="14" t="s">
        <v>88</v>
      </c>
      <c r="H1" s="15"/>
      <c r="I1" s="39" t="s">
        <v>89</v>
      </c>
      <c r="J1" s="39"/>
      <c r="K1" s="15"/>
      <c r="L1" s="39" t="s">
        <v>90</v>
      </c>
      <c r="M1" s="39"/>
      <c r="N1" s="15"/>
      <c r="O1" s="39" t="s">
        <v>91</v>
      </c>
      <c r="P1" s="39"/>
      <c r="Q1" s="39"/>
      <c r="R1" s="15"/>
      <c r="S1" s="39" t="s">
        <v>92</v>
      </c>
      <c r="T1" s="39"/>
      <c r="U1" s="15"/>
      <c r="V1" s="14" t="s">
        <v>93</v>
      </c>
      <c r="W1" s="15"/>
      <c r="X1" s="39" t="s">
        <v>94</v>
      </c>
      <c r="Y1" s="39"/>
      <c r="Z1" s="39"/>
      <c r="AA1" s="39"/>
      <c r="AB1" s="39"/>
      <c r="AC1" s="39"/>
      <c r="AD1" s="39"/>
      <c r="AE1" s="39"/>
      <c r="AF1" s="15"/>
      <c r="AG1" s="39" t="s">
        <v>95</v>
      </c>
      <c r="AH1" s="39"/>
      <c r="AI1" s="39"/>
      <c r="AJ1" s="39"/>
      <c r="AK1" s="39"/>
      <c r="AL1" s="15"/>
      <c r="AM1" s="38" t="s">
        <v>118</v>
      </c>
    </row>
    <row r="2" spans="1:39" s="5" customFormat="1" x14ac:dyDescent="0.25">
      <c r="A2" s="8"/>
      <c r="B2" s="8"/>
      <c r="C2" s="8"/>
      <c r="D2" s="8"/>
      <c r="E2" s="8"/>
      <c r="F2" s="8"/>
      <c r="G2" s="17" t="s">
        <v>96</v>
      </c>
      <c r="H2" s="18"/>
      <c r="I2" s="17" t="s">
        <v>97</v>
      </c>
      <c r="J2" s="17" t="s">
        <v>98</v>
      </c>
      <c r="K2" s="18"/>
      <c r="L2" s="17" t="s">
        <v>99</v>
      </c>
      <c r="M2" s="17" t="s">
        <v>100</v>
      </c>
      <c r="N2" s="18"/>
      <c r="O2" s="18" t="s">
        <v>91</v>
      </c>
      <c r="P2" s="17" t="s">
        <v>101</v>
      </c>
      <c r="Q2" s="17" t="s">
        <v>102</v>
      </c>
      <c r="R2" s="18"/>
      <c r="S2" s="17" t="s">
        <v>103</v>
      </c>
      <c r="T2" s="17" t="s">
        <v>104</v>
      </c>
      <c r="U2" s="18"/>
      <c r="V2" s="17" t="s">
        <v>93</v>
      </c>
      <c r="W2" s="18"/>
      <c r="X2" s="17" t="s">
        <v>105</v>
      </c>
      <c r="Y2" s="17" t="s">
        <v>106</v>
      </c>
      <c r="Z2" s="17" t="s">
        <v>107</v>
      </c>
      <c r="AA2" s="17" t="s">
        <v>108</v>
      </c>
      <c r="AB2" s="17" t="s">
        <v>109</v>
      </c>
      <c r="AC2" s="17" t="s">
        <v>110</v>
      </c>
      <c r="AD2" s="17" t="s">
        <v>111</v>
      </c>
      <c r="AE2" s="17" t="s">
        <v>112</v>
      </c>
      <c r="AF2" s="18"/>
      <c r="AG2" s="17" t="s">
        <v>113</v>
      </c>
      <c r="AH2" s="17" t="s">
        <v>114</v>
      </c>
      <c r="AI2" s="17" t="s">
        <v>115</v>
      </c>
      <c r="AJ2" s="17" t="s">
        <v>116</v>
      </c>
      <c r="AK2" s="17" t="s">
        <v>117</v>
      </c>
      <c r="AL2" s="18"/>
      <c r="AM2" s="38"/>
    </row>
    <row r="3" spans="1:39" x14ac:dyDescent="0.25">
      <c r="A3" s="7"/>
      <c r="B3" s="7" t="s">
        <v>0</v>
      </c>
      <c r="C3" s="7"/>
      <c r="D3" s="7"/>
      <c r="E3" s="7"/>
      <c r="F3" s="7"/>
      <c r="G3" s="19"/>
      <c r="I3" s="19"/>
      <c r="J3" s="19"/>
      <c r="L3" s="19"/>
      <c r="M3" s="19"/>
      <c r="O3" s="20"/>
      <c r="P3" s="19"/>
      <c r="Q3" s="19"/>
      <c r="S3" s="19"/>
      <c r="T3" s="19"/>
      <c r="V3" s="19"/>
      <c r="X3" s="19"/>
      <c r="Y3" s="19"/>
      <c r="Z3" s="19"/>
      <c r="AA3" s="19"/>
      <c r="AB3" s="19"/>
      <c r="AC3" s="19"/>
      <c r="AD3" s="19"/>
      <c r="AE3" s="19"/>
      <c r="AG3" s="19"/>
      <c r="AH3" s="19"/>
      <c r="AI3" s="19"/>
      <c r="AJ3" s="19"/>
      <c r="AK3" s="19"/>
      <c r="AM3" s="19"/>
    </row>
    <row r="4" spans="1:39" x14ac:dyDescent="0.25">
      <c r="A4" s="7"/>
      <c r="B4" s="7"/>
      <c r="C4" s="7"/>
      <c r="D4" s="7" t="s">
        <v>1</v>
      </c>
      <c r="E4" s="7"/>
      <c r="F4" s="7"/>
      <c r="G4" s="19"/>
      <c r="I4" s="19"/>
      <c r="J4" s="19"/>
      <c r="L4" s="19"/>
      <c r="M4" s="19"/>
      <c r="O4" s="20"/>
      <c r="P4" s="19"/>
      <c r="Q4" s="19"/>
      <c r="S4" s="19"/>
      <c r="T4" s="19"/>
      <c r="V4" s="19"/>
      <c r="X4" s="19"/>
      <c r="Y4" s="19"/>
      <c r="Z4" s="19"/>
      <c r="AA4" s="19"/>
      <c r="AB4" s="19"/>
      <c r="AC4" s="19"/>
      <c r="AD4" s="19"/>
      <c r="AE4" s="19"/>
      <c r="AG4" s="19"/>
      <c r="AH4" s="19"/>
      <c r="AI4" s="19"/>
      <c r="AJ4" s="19"/>
      <c r="AK4" s="19"/>
      <c r="AM4" s="19"/>
    </row>
    <row r="5" spans="1:39" x14ac:dyDescent="0.25">
      <c r="A5" s="7"/>
      <c r="B5" s="7"/>
      <c r="C5" s="7"/>
      <c r="D5" s="7"/>
      <c r="E5" s="7" t="s">
        <v>2</v>
      </c>
      <c r="F5" s="7"/>
      <c r="G5" s="19"/>
      <c r="I5" s="19"/>
      <c r="J5" s="19"/>
      <c r="L5" s="19"/>
      <c r="M5" s="19"/>
      <c r="O5" s="20"/>
      <c r="P5" s="19"/>
      <c r="Q5" s="19"/>
      <c r="S5" s="19"/>
      <c r="T5" s="19"/>
      <c r="V5" s="19"/>
      <c r="X5" s="19"/>
      <c r="Y5" s="19"/>
      <c r="Z5" s="19"/>
      <c r="AA5" s="19"/>
      <c r="AB5" s="19"/>
      <c r="AC5" s="19"/>
      <c r="AD5" s="19"/>
      <c r="AE5" s="19"/>
      <c r="AG5" s="19"/>
      <c r="AH5" s="19"/>
      <c r="AI5" s="19"/>
      <c r="AJ5" s="19"/>
      <c r="AK5" s="19"/>
      <c r="AM5" s="19"/>
    </row>
    <row r="6" spans="1:39" x14ac:dyDescent="0.25">
      <c r="A6" s="7"/>
      <c r="B6" s="7"/>
      <c r="C6" s="7"/>
      <c r="D6" s="7"/>
      <c r="E6" s="7"/>
      <c r="F6" s="7" t="s">
        <v>3</v>
      </c>
      <c r="G6" s="19">
        <v>390000</v>
      </c>
      <c r="I6" s="19">
        <v>0</v>
      </c>
      <c r="J6" s="19">
        <v>0</v>
      </c>
      <c r="L6" s="19">
        <v>0</v>
      </c>
      <c r="M6" s="19">
        <v>0</v>
      </c>
      <c r="O6" s="20">
        <v>0</v>
      </c>
      <c r="P6" s="19">
        <v>0</v>
      </c>
      <c r="Q6" s="19">
        <v>0</v>
      </c>
      <c r="S6" s="19">
        <v>0</v>
      </c>
      <c r="T6" s="19">
        <v>0</v>
      </c>
      <c r="V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M6" s="19">
        <f>SUM(G6:AK6)</f>
        <v>390000</v>
      </c>
    </row>
    <row r="7" spans="1:39" ht="16.5" thickBot="1" x14ac:dyDescent="0.3">
      <c r="A7" s="7"/>
      <c r="B7" s="7"/>
      <c r="C7" s="7"/>
      <c r="D7" s="7"/>
      <c r="E7" s="7"/>
      <c r="F7" s="7" t="s">
        <v>4</v>
      </c>
      <c r="G7" s="22">
        <v>0</v>
      </c>
      <c r="I7" s="22">
        <v>0</v>
      </c>
      <c r="J7" s="22">
        <v>0</v>
      </c>
      <c r="L7" s="22">
        <v>0</v>
      </c>
      <c r="M7" s="22">
        <v>0</v>
      </c>
      <c r="O7" s="23">
        <v>0</v>
      </c>
      <c r="P7" s="22">
        <v>0</v>
      </c>
      <c r="Q7" s="22">
        <v>0</v>
      </c>
      <c r="S7" s="22">
        <v>200000</v>
      </c>
      <c r="T7" s="22">
        <v>0</v>
      </c>
      <c r="V7" s="22">
        <v>10000</v>
      </c>
      <c r="X7" s="22">
        <v>340000</v>
      </c>
      <c r="Y7" s="22">
        <v>126000</v>
      </c>
      <c r="Z7" s="22">
        <v>5000</v>
      </c>
      <c r="AA7" s="22">
        <v>0</v>
      </c>
      <c r="AB7" s="22">
        <v>17000</v>
      </c>
      <c r="AC7" s="22">
        <v>37000</v>
      </c>
      <c r="AD7" s="22">
        <v>65000</v>
      </c>
      <c r="AE7" s="22">
        <v>60000</v>
      </c>
      <c r="AG7" s="22">
        <v>60000</v>
      </c>
      <c r="AH7" s="22">
        <v>15000</v>
      </c>
      <c r="AI7" s="22">
        <v>5000</v>
      </c>
      <c r="AJ7" s="22">
        <v>0</v>
      </c>
      <c r="AK7" s="22">
        <v>150000</v>
      </c>
      <c r="AM7" s="22">
        <f>SUM(G7:AK7)</f>
        <v>1090000</v>
      </c>
    </row>
    <row r="8" spans="1:39" x14ac:dyDescent="0.25">
      <c r="A8" s="7"/>
      <c r="B8" s="7"/>
      <c r="C8" s="7"/>
      <c r="D8" s="7"/>
      <c r="E8" s="7" t="s">
        <v>5</v>
      </c>
      <c r="F8" s="7"/>
      <c r="G8" s="19">
        <f>SUM(G6:G7)</f>
        <v>390000</v>
      </c>
      <c r="I8" s="19">
        <f t="shared" ref="I8:AK8" si="0">SUM(I6:I7)</f>
        <v>0</v>
      </c>
      <c r="J8" s="19">
        <f t="shared" si="0"/>
        <v>0</v>
      </c>
      <c r="L8" s="19">
        <f t="shared" si="0"/>
        <v>0</v>
      </c>
      <c r="M8" s="19">
        <f t="shared" si="0"/>
        <v>0</v>
      </c>
      <c r="O8" s="20">
        <f t="shared" si="0"/>
        <v>0</v>
      </c>
      <c r="P8" s="19">
        <f t="shared" si="0"/>
        <v>0</v>
      </c>
      <c r="Q8" s="19">
        <f t="shared" si="0"/>
        <v>0</v>
      </c>
      <c r="S8" s="19">
        <f t="shared" si="0"/>
        <v>200000</v>
      </c>
      <c r="T8" s="19">
        <f t="shared" si="0"/>
        <v>0</v>
      </c>
      <c r="V8" s="19">
        <f t="shared" si="0"/>
        <v>10000</v>
      </c>
      <c r="X8" s="19">
        <f t="shared" si="0"/>
        <v>340000</v>
      </c>
      <c r="Y8" s="19">
        <f t="shared" si="0"/>
        <v>126000</v>
      </c>
      <c r="Z8" s="19">
        <f t="shared" si="0"/>
        <v>5000</v>
      </c>
      <c r="AA8" s="19">
        <f t="shared" si="0"/>
        <v>0</v>
      </c>
      <c r="AB8" s="19">
        <f t="shared" si="0"/>
        <v>17000</v>
      </c>
      <c r="AC8" s="19">
        <f t="shared" si="0"/>
        <v>37000</v>
      </c>
      <c r="AD8" s="19">
        <f t="shared" si="0"/>
        <v>65000</v>
      </c>
      <c r="AE8" s="19">
        <f t="shared" si="0"/>
        <v>60000</v>
      </c>
      <c r="AG8" s="19">
        <f t="shared" si="0"/>
        <v>60000</v>
      </c>
      <c r="AH8" s="19">
        <f t="shared" si="0"/>
        <v>15000</v>
      </c>
      <c r="AI8" s="19">
        <f t="shared" si="0"/>
        <v>5000</v>
      </c>
      <c r="AJ8" s="19">
        <f t="shared" si="0"/>
        <v>0</v>
      </c>
      <c r="AK8" s="19">
        <f t="shared" si="0"/>
        <v>150000</v>
      </c>
      <c r="AM8" s="19">
        <f>SUM(G8:AK8)</f>
        <v>1480000</v>
      </c>
    </row>
    <row r="9" spans="1:39" x14ac:dyDescent="0.25">
      <c r="A9" s="7"/>
      <c r="B9" s="7"/>
      <c r="C9" s="7"/>
      <c r="D9" s="7"/>
      <c r="E9" s="7" t="s">
        <v>6</v>
      </c>
      <c r="F9" s="7"/>
      <c r="G9" s="19">
        <v>4000</v>
      </c>
      <c r="I9" s="19">
        <v>0</v>
      </c>
      <c r="J9" s="19">
        <v>0</v>
      </c>
      <c r="L9" s="19">
        <v>0</v>
      </c>
      <c r="M9" s="19">
        <v>0</v>
      </c>
      <c r="O9" s="20">
        <v>0</v>
      </c>
      <c r="P9" s="19">
        <v>0</v>
      </c>
      <c r="Q9" s="19">
        <v>0</v>
      </c>
      <c r="S9" s="19">
        <v>0</v>
      </c>
      <c r="T9" s="19">
        <v>71500</v>
      </c>
      <c r="V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M9" s="19">
        <f>SUM(G9:AK9)</f>
        <v>75500</v>
      </c>
    </row>
    <row r="10" spans="1:39" x14ac:dyDescent="0.25">
      <c r="A10" s="7"/>
      <c r="B10" s="7"/>
      <c r="C10" s="7"/>
      <c r="D10" s="7"/>
      <c r="E10" s="7" t="s">
        <v>7</v>
      </c>
      <c r="F10" s="7"/>
      <c r="G10" s="19">
        <v>0</v>
      </c>
      <c r="I10" s="19">
        <v>0</v>
      </c>
      <c r="J10" s="19">
        <v>0</v>
      </c>
      <c r="L10" s="19">
        <v>0</v>
      </c>
      <c r="M10" s="19">
        <v>0</v>
      </c>
      <c r="O10" s="20">
        <v>0</v>
      </c>
      <c r="P10" s="19">
        <v>0</v>
      </c>
      <c r="Q10" s="19">
        <v>0</v>
      </c>
      <c r="S10" s="19">
        <v>0</v>
      </c>
      <c r="T10" s="19">
        <v>0</v>
      </c>
      <c r="V10" s="19">
        <v>2500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M10" s="19">
        <f>SUM(G10:AK10)</f>
        <v>2500</v>
      </c>
    </row>
    <row r="11" spans="1:39" x14ac:dyDescent="0.25">
      <c r="A11" s="7"/>
      <c r="B11" s="7"/>
      <c r="C11" s="7"/>
      <c r="D11" s="7"/>
      <c r="E11" s="7" t="s">
        <v>8</v>
      </c>
      <c r="F11" s="7"/>
      <c r="G11" s="19"/>
      <c r="I11" s="19"/>
      <c r="J11" s="19"/>
      <c r="L11" s="19"/>
      <c r="M11" s="19"/>
      <c r="O11" s="20"/>
      <c r="P11" s="19"/>
      <c r="Q11" s="19"/>
      <c r="S11" s="19"/>
      <c r="T11" s="19"/>
      <c r="V11" s="19"/>
      <c r="X11" s="19"/>
      <c r="Y11" s="19"/>
      <c r="Z11" s="19"/>
      <c r="AA11" s="19"/>
      <c r="AB11" s="19"/>
      <c r="AC11" s="19"/>
      <c r="AD11" s="19"/>
      <c r="AE11" s="19"/>
      <c r="AG11" s="19"/>
      <c r="AH11" s="19"/>
      <c r="AI11" s="19"/>
      <c r="AJ11" s="19"/>
      <c r="AK11" s="19"/>
      <c r="AM11" s="19"/>
    </row>
    <row r="12" spans="1:39" ht="16.5" thickBot="1" x14ac:dyDescent="0.3">
      <c r="A12" s="7"/>
      <c r="B12" s="7"/>
      <c r="C12" s="7"/>
      <c r="D12" s="7"/>
      <c r="E12" s="7"/>
      <c r="F12" s="7" t="s">
        <v>9</v>
      </c>
      <c r="G12" s="22">
        <v>0</v>
      </c>
      <c r="I12" s="22">
        <v>0</v>
      </c>
      <c r="J12" s="22">
        <v>30000</v>
      </c>
      <c r="L12" s="22">
        <v>0</v>
      </c>
      <c r="M12" s="22">
        <v>0</v>
      </c>
      <c r="O12" s="23">
        <v>0</v>
      </c>
      <c r="P12" s="22">
        <v>0</v>
      </c>
      <c r="Q12" s="22">
        <v>0</v>
      </c>
      <c r="S12" s="22">
        <v>0</v>
      </c>
      <c r="T12" s="22">
        <v>0</v>
      </c>
      <c r="V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G12" s="22">
        <v>0</v>
      </c>
      <c r="AH12" s="22">
        <v>0</v>
      </c>
      <c r="AI12" s="22">
        <v>5000</v>
      </c>
      <c r="AJ12" s="22">
        <v>0</v>
      </c>
      <c r="AK12" s="22">
        <v>0</v>
      </c>
      <c r="AM12" s="22">
        <f>SUM(G12:AK12)</f>
        <v>35000</v>
      </c>
    </row>
    <row r="13" spans="1:39" x14ac:dyDescent="0.25">
      <c r="A13" s="7"/>
      <c r="B13" s="7"/>
      <c r="C13" s="7"/>
      <c r="D13" s="7"/>
      <c r="E13" s="7" t="s">
        <v>10</v>
      </c>
      <c r="F13" s="7"/>
      <c r="G13" s="19">
        <f>G12</f>
        <v>0</v>
      </c>
      <c r="I13" s="19">
        <f t="shared" ref="I13:AM13" si="1">I12</f>
        <v>0</v>
      </c>
      <c r="J13" s="19">
        <f t="shared" si="1"/>
        <v>30000</v>
      </c>
      <c r="L13" s="19">
        <f t="shared" si="1"/>
        <v>0</v>
      </c>
      <c r="M13" s="19">
        <f t="shared" si="1"/>
        <v>0</v>
      </c>
      <c r="O13" s="20">
        <f t="shared" si="1"/>
        <v>0</v>
      </c>
      <c r="P13" s="19">
        <f t="shared" si="1"/>
        <v>0</v>
      </c>
      <c r="Q13" s="19">
        <f t="shared" si="1"/>
        <v>0</v>
      </c>
      <c r="S13" s="19">
        <f t="shared" si="1"/>
        <v>0</v>
      </c>
      <c r="T13" s="19">
        <f t="shared" si="1"/>
        <v>0</v>
      </c>
      <c r="V13" s="19">
        <f t="shared" si="1"/>
        <v>0</v>
      </c>
      <c r="X13" s="19">
        <f t="shared" si="1"/>
        <v>0</v>
      </c>
      <c r="Y13" s="19">
        <f t="shared" si="1"/>
        <v>0</v>
      </c>
      <c r="Z13" s="19">
        <f t="shared" si="1"/>
        <v>0</v>
      </c>
      <c r="AA13" s="19">
        <f t="shared" si="1"/>
        <v>0</v>
      </c>
      <c r="AB13" s="19">
        <f t="shared" si="1"/>
        <v>0</v>
      </c>
      <c r="AC13" s="19">
        <f t="shared" si="1"/>
        <v>0</v>
      </c>
      <c r="AD13" s="19">
        <f t="shared" si="1"/>
        <v>0</v>
      </c>
      <c r="AE13" s="19">
        <f t="shared" si="1"/>
        <v>0</v>
      </c>
      <c r="AG13" s="19">
        <f t="shared" si="1"/>
        <v>0</v>
      </c>
      <c r="AH13" s="19">
        <f t="shared" si="1"/>
        <v>0</v>
      </c>
      <c r="AI13" s="19">
        <f t="shared" si="1"/>
        <v>5000</v>
      </c>
      <c r="AJ13" s="19">
        <f t="shared" si="1"/>
        <v>0</v>
      </c>
      <c r="AK13" s="19">
        <f t="shared" si="1"/>
        <v>0</v>
      </c>
      <c r="AL13" s="20">
        <f t="shared" si="1"/>
        <v>0</v>
      </c>
      <c r="AM13" s="19">
        <f t="shared" si="1"/>
        <v>35000</v>
      </c>
    </row>
    <row r="14" spans="1:39" x14ac:dyDescent="0.25">
      <c r="A14" s="7"/>
      <c r="B14" s="7"/>
      <c r="C14" s="7"/>
      <c r="D14" s="7"/>
      <c r="E14" s="7" t="s">
        <v>11</v>
      </c>
      <c r="F14" s="7"/>
      <c r="G14" s="19"/>
      <c r="I14" s="19"/>
      <c r="J14" s="19"/>
      <c r="L14" s="19"/>
      <c r="M14" s="19"/>
      <c r="O14" s="20"/>
      <c r="P14" s="19"/>
      <c r="Q14" s="19"/>
      <c r="S14" s="19"/>
      <c r="T14" s="19"/>
      <c r="V14" s="19"/>
      <c r="X14" s="19"/>
      <c r="Y14" s="19"/>
      <c r="Z14" s="19"/>
      <c r="AA14" s="19"/>
      <c r="AB14" s="19"/>
      <c r="AC14" s="19"/>
      <c r="AD14" s="19"/>
      <c r="AE14" s="19"/>
      <c r="AG14" s="19"/>
      <c r="AH14" s="19"/>
      <c r="AI14" s="19"/>
      <c r="AJ14" s="19"/>
      <c r="AK14" s="19"/>
      <c r="AM14" s="19"/>
    </row>
    <row r="15" spans="1:39" x14ac:dyDescent="0.25">
      <c r="A15" s="7"/>
      <c r="B15" s="7"/>
      <c r="C15" s="7"/>
      <c r="D15" s="7"/>
      <c r="E15" s="7"/>
      <c r="F15" s="7" t="s">
        <v>12</v>
      </c>
      <c r="G15" s="19">
        <v>0</v>
      </c>
      <c r="I15" s="19">
        <v>10000</v>
      </c>
      <c r="J15" s="19">
        <v>10000</v>
      </c>
      <c r="L15" s="19">
        <v>0</v>
      </c>
      <c r="M15" s="19">
        <v>0</v>
      </c>
      <c r="O15" s="20">
        <v>0</v>
      </c>
      <c r="P15" s="19">
        <v>0</v>
      </c>
      <c r="Q15" s="19">
        <v>0</v>
      </c>
      <c r="S15" s="19">
        <v>0</v>
      </c>
      <c r="T15" s="19">
        <v>0</v>
      </c>
      <c r="V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M15" s="19">
        <f>SUM(G15:AK15)</f>
        <v>20000</v>
      </c>
    </row>
    <row r="16" spans="1:39" x14ac:dyDescent="0.25">
      <c r="A16" s="7"/>
      <c r="B16" s="7"/>
      <c r="C16" s="7"/>
      <c r="D16" s="7"/>
      <c r="E16" s="7"/>
      <c r="F16" s="7" t="s">
        <v>13</v>
      </c>
      <c r="G16" s="19">
        <v>0</v>
      </c>
      <c r="I16" s="19">
        <v>0</v>
      </c>
      <c r="J16" s="19">
        <v>0</v>
      </c>
      <c r="L16" s="19">
        <v>0</v>
      </c>
      <c r="M16" s="19">
        <v>0</v>
      </c>
      <c r="O16" s="20">
        <v>0</v>
      </c>
      <c r="P16" s="19">
        <v>0</v>
      </c>
      <c r="Q16" s="19">
        <v>0</v>
      </c>
      <c r="S16" s="19">
        <v>0</v>
      </c>
      <c r="T16" s="19">
        <v>0</v>
      </c>
      <c r="V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M16" s="19">
        <f>SUM(G16:AK16)</f>
        <v>0</v>
      </c>
    </row>
    <row r="17" spans="1:39" ht="16.5" thickBot="1" x14ac:dyDescent="0.3">
      <c r="A17" s="7"/>
      <c r="B17" s="7"/>
      <c r="C17" s="7"/>
      <c r="D17" s="7"/>
      <c r="E17" s="7"/>
      <c r="F17" s="7" t="s">
        <v>14</v>
      </c>
      <c r="G17" s="22">
        <v>0</v>
      </c>
      <c r="I17" s="22">
        <v>10000</v>
      </c>
      <c r="J17" s="22">
        <v>0</v>
      </c>
      <c r="L17" s="22">
        <v>0</v>
      </c>
      <c r="M17" s="22">
        <v>0</v>
      </c>
      <c r="O17" s="23">
        <v>0</v>
      </c>
      <c r="P17" s="22">
        <v>0</v>
      </c>
      <c r="Q17" s="22">
        <v>0</v>
      </c>
      <c r="S17" s="22">
        <v>0</v>
      </c>
      <c r="T17" s="22">
        <v>0</v>
      </c>
      <c r="V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M17" s="22">
        <f>SUM(G17:AK17)</f>
        <v>10000</v>
      </c>
    </row>
    <row r="18" spans="1:39" x14ac:dyDescent="0.25">
      <c r="A18" s="7"/>
      <c r="B18" s="7"/>
      <c r="C18" s="7"/>
      <c r="D18" s="7"/>
      <c r="E18" s="7" t="s">
        <v>15</v>
      </c>
      <c r="F18" s="7"/>
      <c r="G18" s="19">
        <f>SUM(G15:G17)</f>
        <v>0</v>
      </c>
      <c r="I18" s="19">
        <f t="shared" ref="I18:AM18" si="2">SUM(I15:I17)</f>
        <v>20000</v>
      </c>
      <c r="J18" s="19">
        <f t="shared" si="2"/>
        <v>10000</v>
      </c>
      <c r="L18" s="19">
        <f t="shared" si="2"/>
        <v>0</v>
      </c>
      <c r="M18" s="19">
        <f t="shared" si="2"/>
        <v>0</v>
      </c>
      <c r="O18" s="20">
        <f t="shared" si="2"/>
        <v>0</v>
      </c>
      <c r="P18" s="19">
        <f t="shared" si="2"/>
        <v>0</v>
      </c>
      <c r="Q18" s="19">
        <f t="shared" si="2"/>
        <v>0</v>
      </c>
      <c r="S18" s="19">
        <f t="shared" si="2"/>
        <v>0</v>
      </c>
      <c r="T18" s="19">
        <f t="shared" si="2"/>
        <v>0</v>
      </c>
      <c r="V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20">
        <f t="shared" si="2"/>
        <v>0</v>
      </c>
      <c r="AM18" s="19">
        <f t="shared" si="2"/>
        <v>30000</v>
      </c>
    </row>
    <row r="19" spans="1:39" x14ac:dyDescent="0.25">
      <c r="A19" s="7"/>
      <c r="B19" s="7"/>
      <c r="C19" s="7"/>
      <c r="D19" s="7"/>
      <c r="E19" s="7" t="s">
        <v>16</v>
      </c>
      <c r="F19" s="7"/>
      <c r="G19" s="19">
        <v>0</v>
      </c>
      <c r="I19" s="19">
        <v>0</v>
      </c>
      <c r="J19" s="19">
        <v>0</v>
      </c>
      <c r="L19" s="19">
        <v>0</v>
      </c>
      <c r="M19" s="19">
        <v>0</v>
      </c>
      <c r="O19" s="20">
        <v>0</v>
      </c>
      <c r="P19" s="19">
        <v>0</v>
      </c>
      <c r="Q19" s="19">
        <v>0</v>
      </c>
      <c r="S19" s="19">
        <v>0</v>
      </c>
      <c r="T19" s="19">
        <v>0</v>
      </c>
      <c r="V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M19" s="19">
        <v>0</v>
      </c>
    </row>
    <row r="20" spans="1:39" x14ac:dyDescent="0.25">
      <c r="A20" s="7"/>
      <c r="B20" s="7"/>
      <c r="C20" s="7"/>
      <c r="D20" s="7"/>
      <c r="E20" s="7" t="s">
        <v>17</v>
      </c>
      <c r="F20" s="7"/>
      <c r="G20" s="19">
        <v>3000</v>
      </c>
      <c r="I20" s="19">
        <v>0</v>
      </c>
      <c r="J20" s="19">
        <v>0</v>
      </c>
      <c r="L20" s="19">
        <v>0</v>
      </c>
      <c r="M20" s="19">
        <v>0</v>
      </c>
      <c r="O20" s="20">
        <v>0</v>
      </c>
      <c r="P20" s="19">
        <v>0</v>
      </c>
      <c r="Q20" s="19">
        <v>0</v>
      </c>
      <c r="S20" s="19">
        <v>0</v>
      </c>
      <c r="T20" s="19">
        <v>0</v>
      </c>
      <c r="V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M20" s="19">
        <f>SUM(G20:AK20)</f>
        <v>3000</v>
      </c>
    </row>
    <row r="21" spans="1:39" ht="16.5" thickBot="1" x14ac:dyDescent="0.3">
      <c r="A21" s="7"/>
      <c r="B21" s="7"/>
      <c r="C21" s="7"/>
      <c r="D21" s="7"/>
      <c r="E21" s="7" t="s">
        <v>18</v>
      </c>
      <c r="F21" s="7"/>
      <c r="G21" s="22">
        <v>18000</v>
      </c>
      <c r="I21" s="22">
        <v>0</v>
      </c>
      <c r="J21" s="22">
        <v>0</v>
      </c>
      <c r="L21" s="22">
        <v>0</v>
      </c>
      <c r="M21" s="22">
        <v>0</v>
      </c>
      <c r="O21" s="23">
        <v>0</v>
      </c>
      <c r="P21" s="22">
        <v>0</v>
      </c>
      <c r="Q21" s="22">
        <v>0</v>
      </c>
      <c r="S21" s="22">
        <v>0</v>
      </c>
      <c r="T21" s="22">
        <v>0</v>
      </c>
      <c r="V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M21" s="22">
        <f>SUM(G21:AK21)</f>
        <v>18000</v>
      </c>
    </row>
    <row r="22" spans="1:39" ht="16.5" thickBot="1" x14ac:dyDescent="0.3">
      <c r="A22" s="7"/>
      <c r="B22" s="7"/>
      <c r="C22" s="7"/>
      <c r="D22" s="7" t="s">
        <v>19</v>
      </c>
      <c r="E22" s="7"/>
      <c r="F22" s="7"/>
      <c r="G22" s="25">
        <f>G21+G20+G18+G13+G10+G9+G8</f>
        <v>415000</v>
      </c>
      <c r="I22" s="25">
        <f t="shared" ref="I22:AL22" si="3">I21+I20+I18+I13+I10+I9+I8</f>
        <v>20000</v>
      </c>
      <c r="J22" s="25">
        <f t="shared" si="3"/>
        <v>40000</v>
      </c>
      <c r="L22" s="25">
        <f t="shared" si="3"/>
        <v>0</v>
      </c>
      <c r="M22" s="25">
        <f t="shared" si="3"/>
        <v>0</v>
      </c>
      <c r="O22" s="28">
        <f t="shared" si="3"/>
        <v>0</v>
      </c>
      <c r="P22" s="25">
        <f t="shared" si="3"/>
        <v>0</v>
      </c>
      <c r="Q22" s="25">
        <f t="shared" si="3"/>
        <v>0</v>
      </c>
      <c r="S22" s="25">
        <f t="shared" si="3"/>
        <v>200000</v>
      </c>
      <c r="T22" s="25">
        <f t="shared" si="3"/>
        <v>71500</v>
      </c>
      <c r="V22" s="25">
        <f t="shared" si="3"/>
        <v>12500</v>
      </c>
      <c r="X22" s="25">
        <f t="shared" si="3"/>
        <v>340000</v>
      </c>
      <c r="Y22" s="25">
        <f t="shared" si="3"/>
        <v>126000</v>
      </c>
      <c r="Z22" s="25">
        <f t="shared" si="3"/>
        <v>5000</v>
      </c>
      <c r="AA22" s="25">
        <f t="shared" si="3"/>
        <v>0</v>
      </c>
      <c r="AB22" s="25">
        <f t="shared" si="3"/>
        <v>17000</v>
      </c>
      <c r="AC22" s="25">
        <f t="shared" si="3"/>
        <v>37000</v>
      </c>
      <c r="AD22" s="25">
        <f t="shared" si="3"/>
        <v>65000</v>
      </c>
      <c r="AE22" s="25">
        <f t="shared" si="3"/>
        <v>60000</v>
      </c>
      <c r="AG22" s="25">
        <f t="shared" si="3"/>
        <v>60000</v>
      </c>
      <c r="AH22" s="25">
        <f t="shared" si="3"/>
        <v>15000</v>
      </c>
      <c r="AI22" s="25">
        <f t="shared" si="3"/>
        <v>10000</v>
      </c>
      <c r="AJ22" s="25">
        <f t="shared" si="3"/>
        <v>0</v>
      </c>
      <c r="AK22" s="25">
        <f t="shared" si="3"/>
        <v>150000</v>
      </c>
      <c r="AL22" s="20">
        <f t="shared" si="3"/>
        <v>0</v>
      </c>
      <c r="AM22" s="25">
        <f>AM21+AM20+AM18+AM13+AM10+AM9+AM8</f>
        <v>1644000</v>
      </c>
    </row>
    <row r="23" spans="1:39" x14ac:dyDescent="0.25">
      <c r="A23" s="7"/>
      <c r="B23" s="7"/>
      <c r="C23" s="7" t="s">
        <v>20</v>
      </c>
      <c r="D23" s="7"/>
      <c r="E23" s="7"/>
      <c r="F23" s="7"/>
      <c r="G23" s="19">
        <f>G22</f>
        <v>415000</v>
      </c>
      <c r="I23" s="19">
        <f t="shared" ref="I23:AK23" si="4">I22</f>
        <v>20000</v>
      </c>
      <c r="J23" s="19">
        <f t="shared" si="4"/>
        <v>40000</v>
      </c>
      <c r="L23" s="19">
        <f t="shared" si="4"/>
        <v>0</v>
      </c>
      <c r="M23" s="19">
        <f t="shared" si="4"/>
        <v>0</v>
      </c>
      <c r="O23" s="20">
        <f>O22</f>
        <v>0</v>
      </c>
      <c r="P23" s="19">
        <f t="shared" si="4"/>
        <v>0</v>
      </c>
      <c r="Q23" s="19">
        <f t="shared" si="4"/>
        <v>0</v>
      </c>
      <c r="S23" s="19">
        <f t="shared" si="4"/>
        <v>200000</v>
      </c>
      <c r="T23" s="19">
        <f t="shared" si="4"/>
        <v>71500</v>
      </c>
      <c r="V23" s="19">
        <f t="shared" si="4"/>
        <v>12500</v>
      </c>
      <c r="X23" s="19">
        <f t="shared" si="4"/>
        <v>340000</v>
      </c>
      <c r="Y23" s="19">
        <f t="shared" si="4"/>
        <v>126000</v>
      </c>
      <c r="Z23" s="19">
        <f t="shared" si="4"/>
        <v>5000</v>
      </c>
      <c r="AA23" s="19">
        <f t="shared" si="4"/>
        <v>0</v>
      </c>
      <c r="AB23" s="19">
        <f t="shared" si="4"/>
        <v>17000</v>
      </c>
      <c r="AC23" s="19">
        <f t="shared" si="4"/>
        <v>37000</v>
      </c>
      <c r="AD23" s="19">
        <f t="shared" si="4"/>
        <v>65000</v>
      </c>
      <c r="AE23" s="19">
        <f t="shared" si="4"/>
        <v>60000</v>
      </c>
      <c r="AG23" s="19">
        <f>AG22</f>
        <v>60000</v>
      </c>
      <c r="AH23" s="19">
        <f>AH22</f>
        <v>15000</v>
      </c>
      <c r="AI23" s="19">
        <f>AI22</f>
        <v>10000</v>
      </c>
      <c r="AJ23" s="19">
        <f t="shared" si="4"/>
        <v>0</v>
      </c>
      <c r="AK23" s="19">
        <f t="shared" si="4"/>
        <v>150000</v>
      </c>
      <c r="AM23" s="19">
        <f>SUM(G23:AK23)</f>
        <v>1644000</v>
      </c>
    </row>
    <row r="24" spans="1:39" x14ac:dyDescent="0.25">
      <c r="A24" s="7"/>
      <c r="B24" s="7"/>
      <c r="C24" s="7"/>
      <c r="D24" s="7" t="s">
        <v>21</v>
      </c>
      <c r="E24" s="7"/>
      <c r="F24" s="7"/>
      <c r="G24" s="19"/>
      <c r="I24" s="19"/>
      <c r="J24" s="19"/>
      <c r="L24" s="19"/>
      <c r="M24" s="19"/>
      <c r="O24" s="20"/>
      <c r="P24" s="19"/>
      <c r="Q24" s="19"/>
      <c r="S24" s="19"/>
      <c r="T24" s="19"/>
      <c r="V24" s="19"/>
      <c r="X24" s="19"/>
      <c r="Y24" s="19"/>
      <c r="Z24" s="19"/>
      <c r="AA24" s="19"/>
      <c r="AB24" s="19"/>
      <c r="AC24" s="19"/>
      <c r="AD24" s="19"/>
      <c r="AE24" s="19"/>
      <c r="AG24" s="19"/>
      <c r="AH24" s="19"/>
      <c r="AI24" s="19"/>
      <c r="AJ24" s="19"/>
      <c r="AK24" s="19"/>
      <c r="AM24" s="19"/>
    </row>
    <row r="25" spans="1:39" x14ac:dyDescent="0.25">
      <c r="A25" s="7"/>
      <c r="B25" s="7"/>
      <c r="C25" s="7"/>
      <c r="D25" s="7"/>
      <c r="E25" s="7" t="s">
        <v>22</v>
      </c>
      <c r="F25" s="7"/>
      <c r="G25" s="19"/>
      <c r="I25" s="19"/>
      <c r="J25" s="19"/>
      <c r="L25" s="19"/>
      <c r="M25" s="19"/>
      <c r="O25" s="20"/>
      <c r="P25" s="19"/>
      <c r="Q25" s="19"/>
      <c r="S25" s="19"/>
      <c r="T25" s="19"/>
      <c r="V25" s="19"/>
      <c r="X25" s="19"/>
      <c r="Y25" s="19"/>
      <c r="Z25" s="19"/>
      <c r="AA25" s="19"/>
      <c r="AB25" s="19"/>
      <c r="AC25" s="19"/>
      <c r="AD25" s="19"/>
      <c r="AE25" s="19"/>
      <c r="AG25" s="19"/>
      <c r="AH25" s="19"/>
      <c r="AI25" s="19"/>
      <c r="AJ25" s="19"/>
      <c r="AK25" s="19"/>
      <c r="AM25" s="19"/>
    </row>
    <row r="26" spans="1:39" x14ac:dyDescent="0.25">
      <c r="A26" s="7"/>
      <c r="B26" s="7"/>
      <c r="C26" s="7"/>
      <c r="D26" s="7"/>
      <c r="E26" s="7"/>
      <c r="F26" s="7" t="s">
        <v>23</v>
      </c>
      <c r="G26" s="21">
        <v>254536</v>
      </c>
      <c r="I26" s="21">
        <v>11076</v>
      </c>
      <c r="J26" s="21">
        <v>7000</v>
      </c>
      <c r="L26" s="21">
        <v>29022</v>
      </c>
      <c r="M26" s="21">
        <v>2092</v>
      </c>
      <c r="O26" s="21">
        <v>10775</v>
      </c>
      <c r="P26" s="21">
        <v>1974</v>
      </c>
      <c r="Q26" s="21">
        <v>224</v>
      </c>
      <c r="S26" s="21">
        <v>70529</v>
      </c>
      <c r="T26" s="21">
        <v>40671</v>
      </c>
      <c r="V26" s="21">
        <v>6156</v>
      </c>
      <c r="X26" s="21">
        <v>16153</v>
      </c>
      <c r="Y26" s="21">
        <v>2530</v>
      </c>
      <c r="Z26" s="21">
        <v>1795</v>
      </c>
      <c r="AA26" s="21">
        <v>45</v>
      </c>
      <c r="AB26" s="21">
        <v>6865</v>
      </c>
      <c r="AC26" s="21">
        <v>13326</v>
      </c>
      <c r="AD26" s="21">
        <v>18172</v>
      </c>
      <c r="AE26" s="21">
        <v>12070</v>
      </c>
      <c r="AG26" s="21">
        <v>16303</v>
      </c>
      <c r="AH26" s="21">
        <v>21099</v>
      </c>
      <c r="AI26" s="21">
        <v>51679</v>
      </c>
      <c r="AJ26" s="21">
        <v>4308</v>
      </c>
      <c r="AK26" s="20">
        <v>0</v>
      </c>
      <c r="AM26" s="20">
        <f t="shared" ref="AM26:AM32" si="5">SUM(G26:AK26)</f>
        <v>598400</v>
      </c>
    </row>
    <row r="27" spans="1:39" x14ac:dyDescent="0.25">
      <c r="A27" s="7"/>
      <c r="B27" s="7"/>
      <c r="C27" s="7"/>
      <c r="D27" s="7"/>
      <c r="E27" s="7"/>
      <c r="F27" s="7" t="s">
        <v>24</v>
      </c>
      <c r="G27" s="21">
        <v>26173</v>
      </c>
      <c r="I27" s="21">
        <v>926</v>
      </c>
      <c r="J27" s="21">
        <v>585</v>
      </c>
      <c r="L27" s="21">
        <v>1199</v>
      </c>
      <c r="M27" s="21">
        <v>175</v>
      </c>
      <c r="O27" s="21">
        <v>635</v>
      </c>
      <c r="P27" s="21">
        <v>163</v>
      </c>
      <c r="Q27" s="21">
        <v>19</v>
      </c>
      <c r="S27" s="21">
        <v>5015</v>
      </c>
      <c r="T27" s="21">
        <v>2959</v>
      </c>
      <c r="V27" s="21">
        <v>514</v>
      </c>
      <c r="X27" s="21">
        <v>1349</v>
      </c>
      <c r="Y27" s="21">
        <v>211</v>
      </c>
      <c r="Z27" s="21">
        <v>150</v>
      </c>
      <c r="AA27" s="21">
        <v>4</v>
      </c>
      <c r="AB27" s="21">
        <v>573</v>
      </c>
      <c r="AC27" s="21">
        <v>1113</v>
      </c>
      <c r="AD27" s="21">
        <v>1518</v>
      </c>
      <c r="AE27" s="21">
        <v>1008</v>
      </c>
      <c r="AG27" s="21">
        <v>1362</v>
      </c>
      <c r="AH27" s="21">
        <v>450</v>
      </c>
      <c r="AI27" s="21">
        <v>3639</v>
      </c>
      <c r="AJ27" s="21">
        <v>360</v>
      </c>
      <c r="AK27" s="20">
        <v>0</v>
      </c>
      <c r="AM27" s="20">
        <f t="shared" si="5"/>
        <v>50100</v>
      </c>
    </row>
    <row r="28" spans="1:39" x14ac:dyDescent="0.25">
      <c r="A28" s="7"/>
      <c r="B28" s="7"/>
      <c r="C28" s="7"/>
      <c r="D28" s="7"/>
      <c r="E28" s="7"/>
      <c r="F28" s="7" t="s">
        <v>25</v>
      </c>
      <c r="G28" s="21">
        <v>41690</v>
      </c>
      <c r="I28" s="21">
        <v>1685</v>
      </c>
      <c r="J28" s="21">
        <v>1064</v>
      </c>
      <c r="L28" s="21">
        <v>2182</v>
      </c>
      <c r="M28" s="21">
        <v>318</v>
      </c>
      <c r="O28" s="21">
        <v>1155</v>
      </c>
      <c r="P28" s="21">
        <v>300</v>
      </c>
      <c r="Q28" s="21">
        <v>34</v>
      </c>
      <c r="S28" s="21">
        <v>9129</v>
      </c>
      <c r="T28" s="21">
        <v>5386</v>
      </c>
      <c r="V28" s="21">
        <v>936</v>
      </c>
      <c r="X28" s="21">
        <v>2455</v>
      </c>
      <c r="Y28" s="21">
        <v>385</v>
      </c>
      <c r="Z28" s="21">
        <v>273</v>
      </c>
      <c r="AA28" s="21">
        <v>7</v>
      </c>
      <c r="AB28" s="21">
        <v>1044</v>
      </c>
      <c r="AC28" s="21">
        <v>2026</v>
      </c>
      <c r="AD28" s="21">
        <v>2762</v>
      </c>
      <c r="AE28" s="21">
        <v>1835</v>
      </c>
      <c r="AG28" s="21">
        <v>2478</v>
      </c>
      <c r="AH28" s="21">
        <v>818</v>
      </c>
      <c r="AI28" s="21">
        <v>6623</v>
      </c>
      <c r="AJ28" s="21">
        <v>655</v>
      </c>
      <c r="AK28" s="20">
        <v>0</v>
      </c>
      <c r="AM28" s="20">
        <f t="shared" si="5"/>
        <v>85240</v>
      </c>
    </row>
    <row r="29" spans="1:39" x14ac:dyDescent="0.25">
      <c r="A29" s="7"/>
      <c r="B29" s="7"/>
      <c r="C29" s="7"/>
      <c r="D29" s="7"/>
      <c r="E29" s="7"/>
      <c r="F29" s="7" t="s">
        <v>26</v>
      </c>
      <c r="G29" s="21">
        <v>6652</v>
      </c>
      <c r="I29" s="21">
        <v>207</v>
      </c>
      <c r="J29" s="21">
        <v>131</v>
      </c>
      <c r="L29" s="21">
        <v>268</v>
      </c>
      <c r="M29" s="21">
        <v>39</v>
      </c>
      <c r="O29" s="21">
        <v>142</v>
      </c>
      <c r="P29" s="21">
        <v>37</v>
      </c>
      <c r="Q29" s="21">
        <v>4</v>
      </c>
      <c r="S29" s="21">
        <v>1121</v>
      </c>
      <c r="T29" s="21">
        <v>661</v>
      </c>
      <c r="V29" s="21">
        <v>115</v>
      </c>
      <c r="X29" s="21">
        <v>302</v>
      </c>
      <c r="Y29" s="21">
        <v>47</v>
      </c>
      <c r="Z29" s="21">
        <v>34</v>
      </c>
      <c r="AA29" s="21">
        <v>1</v>
      </c>
      <c r="AB29" s="21">
        <v>128</v>
      </c>
      <c r="AC29" s="21">
        <v>249</v>
      </c>
      <c r="AD29" s="21">
        <v>339</v>
      </c>
      <c r="AE29" s="21">
        <v>225</v>
      </c>
      <c r="AG29" s="21">
        <v>304</v>
      </c>
      <c r="AH29" s="21">
        <v>101</v>
      </c>
      <c r="AI29" s="21">
        <v>813</v>
      </c>
      <c r="AJ29" s="21">
        <v>80</v>
      </c>
      <c r="AK29" s="20">
        <v>0</v>
      </c>
      <c r="AM29" s="20">
        <f t="shared" si="5"/>
        <v>12000</v>
      </c>
    </row>
    <row r="30" spans="1:39" x14ac:dyDescent="0.25">
      <c r="A30" s="7"/>
      <c r="B30" s="7"/>
      <c r="C30" s="7"/>
      <c r="D30" s="7"/>
      <c r="E30" s="7"/>
      <c r="F30" s="7" t="s">
        <v>27</v>
      </c>
      <c r="G30" s="21">
        <v>1927</v>
      </c>
      <c r="I30" s="21">
        <v>84</v>
      </c>
      <c r="J30" s="21">
        <v>53</v>
      </c>
      <c r="L30" s="21">
        <v>109</v>
      </c>
      <c r="M30" s="21">
        <v>16</v>
      </c>
      <c r="O30" s="21">
        <v>58</v>
      </c>
      <c r="P30" s="21">
        <v>15</v>
      </c>
      <c r="Q30" s="21">
        <v>2</v>
      </c>
      <c r="S30" s="21">
        <v>455</v>
      </c>
      <c r="T30" s="21">
        <v>269</v>
      </c>
      <c r="V30" s="21">
        <v>47</v>
      </c>
      <c r="X30" s="21">
        <v>122</v>
      </c>
      <c r="Y30" s="21">
        <v>19</v>
      </c>
      <c r="Z30" s="21">
        <v>14</v>
      </c>
      <c r="AA30" s="21">
        <v>0</v>
      </c>
      <c r="AB30" s="21">
        <v>52</v>
      </c>
      <c r="AC30" s="21">
        <v>101</v>
      </c>
      <c r="AD30" s="21">
        <v>138</v>
      </c>
      <c r="AE30" s="21">
        <v>91</v>
      </c>
      <c r="AG30" s="21">
        <v>124</v>
      </c>
      <c r="AH30" s="21">
        <v>41</v>
      </c>
      <c r="AI30" s="21">
        <v>330</v>
      </c>
      <c r="AJ30" s="21">
        <v>33</v>
      </c>
      <c r="AK30" s="20">
        <v>0</v>
      </c>
      <c r="AM30" s="20">
        <f t="shared" si="5"/>
        <v>4100</v>
      </c>
    </row>
    <row r="31" spans="1:39" ht="16.5" thickBot="1" x14ac:dyDescent="0.3">
      <c r="A31" s="7"/>
      <c r="B31" s="7"/>
      <c r="C31" s="7"/>
      <c r="D31" s="7"/>
      <c r="E31" s="7"/>
      <c r="F31" s="7" t="s">
        <v>28</v>
      </c>
      <c r="G31" s="23">
        <v>1320</v>
      </c>
      <c r="I31" s="23">
        <v>42</v>
      </c>
      <c r="J31" s="23">
        <v>26</v>
      </c>
      <c r="L31" s="23">
        <v>54</v>
      </c>
      <c r="M31" s="23">
        <v>8</v>
      </c>
      <c r="O31" s="23">
        <v>29</v>
      </c>
      <c r="P31" s="23">
        <v>7</v>
      </c>
      <c r="Q31" s="23">
        <v>1</v>
      </c>
      <c r="S31" s="23">
        <v>226</v>
      </c>
      <c r="T31" s="23">
        <v>134</v>
      </c>
      <c r="V31" s="23">
        <v>23</v>
      </c>
      <c r="X31" s="23">
        <v>61</v>
      </c>
      <c r="Y31" s="23">
        <v>10</v>
      </c>
      <c r="Z31" s="23">
        <v>7</v>
      </c>
      <c r="AA31" s="23">
        <v>0</v>
      </c>
      <c r="AB31" s="23">
        <v>26</v>
      </c>
      <c r="AC31" s="23">
        <v>50</v>
      </c>
      <c r="AD31" s="23">
        <v>69</v>
      </c>
      <c r="AE31" s="23">
        <v>46</v>
      </c>
      <c r="AG31" s="23">
        <v>61</v>
      </c>
      <c r="AH31" s="23">
        <v>20</v>
      </c>
      <c r="AI31" s="23">
        <v>164</v>
      </c>
      <c r="AJ31" s="23">
        <v>16</v>
      </c>
      <c r="AK31" s="23">
        <v>0</v>
      </c>
      <c r="AM31" s="23">
        <f t="shared" si="5"/>
        <v>2400</v>
      </c>
    </row>
    <row r="32" spans="1:39" x14ac:dyDescent="0.25">
      <c r="A32" s="7"/>
      <c r="B32" s="7"/>
      <c r="C32" s="7"/>
      <c r="D32" s="7"/>
      <c r="E32" s="7" t="s">
        <v>29</v>
      </c>
      <c r="F32" s="7"/>
      <c r="G32" s="20">
        <f t="shared" ref="G32:AK32" si="6">SUM(G26:G31)</f>
        <v>332298</v>
      </c>
      <c r="I32" s="20">
        <f t="shared" si="6"/>
        <v>14020</v>
      </c>
      <c r="J32" s="20">
        <f t="shared" si="6"/>
        <v>8859</v>
      </c>
      <c r="L32" s="20">
        <f t="shared" si="6"/>
        <v>32834</v>
      </c>
      <c r="M32" s="20">
        <f t="shared" si="6"/>
        <v>2648</v>
      </c>
      <c r="O32" s="20">
        <f t="shared" si="6"/>
        <v>12794</v>
      </c>
      <c r="P32" s="20">
        <f t="shared" si="6"/>
        <v>2496</v>
      </c>
      <c r="Q32" s="20">
        <f t="shared" si="6"/>
        <v>284</v>
      </c>
      <c r="S32" s="20">
        <f t="shared" si="6"/>
        <v>86475</v>
      </c>
      <c r="T32" s="20">
        <f t="shared" si="6"/>
        <v>50080</v>
      </c>
      <c r="V32" s="20">
        <f t="shared" si="6"/>
        <v>7791</v>
      </c>
      <c r="X32" s="20">
        <f t="shared" si="6"/>
        <v>20442</v>
      </c>
      <c r="Y32" s="20">
        <f t="shared" si="6"/>
        <v>3202</v>
      </c>
      <c r="Z32" s="20">
        <f t="shared" si="6"/>
        <v>2273</v>
      </c>
      <c r="AA32" s="20">
        <f t="shared" si="6"/>
        <v>57</v>
      </c>
      <c r="AB32" s="20">
        <f t="shared" si="6"/>
        <v>8688</v>
      </c>
      <c r="AC32" s="20">
        <f t="shared" si="6"/>
        <v>16865</v>
      </c>
      <c r="AD32" s="20">
        <f t="shared" si="6"/>
        <v>22998</v>
      </c>
      <c r="AE32" s="20">
        <f t="shared" si="6"/>
        <v>15275</v>
      </c>
      <c r="AG32" s="20">
        <f t="shared" si="6"/>
        <v>20632</v>
      </c>
      <c r="AH32" s="20">
        <f t="shared" si="6"/>
        <v>22529</v>
      </c>
      <c r="AI32" s="20">
        <f t="shared" si="6"/>
        <v>63248</v>
      </c>
      <c r="AJ32" s="20">
        <f t="shared" si="6"/>
        <v>5452</v>
      </c>
      <c r="AK32" s="20">
        <f t="shared" si="6"/>
        <v>0</v>
      </c>
      <c r="AM32" s="20">
        <f t="shared" si="5"/>
        <v>752240</v>
      </c>
    </row>
    <row r="33" spans="1:39" x14ac:dyDescent="0.25">
      <c r="A33" s="7"/>
      <c r="B33" s="7"/>
      <c r="C33" s="7"/>
      <c r="D33" s="7"/>
      <c r="E33" s="7" t="s">
        <v>30</v>
      </c>
      <c r="F33" s="7"/>
      <c r="G33" s="21"/>
      <c r="I33" s="21"/>
      <c r="J33" s="21"/>
      <c r="L33" s="21"/>
      <c r="M33" s="21"/>
      <c r="P33" s="21"/>
      <c r="Q33" s="21"/>
      <c r="S33" s="21"/>
      <c r="T33" s="21"/>
      <c r="V33" s="21"/>
      <c r="X33" s="21"/>
      <c r="Y33" s="21"/>
      <c r="Z33" s="21"/>
      <c r="AA33" s="21"/>
      <c r="AB33" s="21"/>
      <c r="AC33" s="21"/>
      <c r="AD33" s="21"/>
      <c r="AE33" s="21"/>
      <c r="AG33" s="21"/>
      <c r="AH33" s="21"/>
      <c r="AI33" s="21"/>
      <c r="AJ33" s="21"/>
      <c r="AK33" s="20"/>
      <c r="AM33" s="20"/>
    </row>
    <row r="34" spans="1:39" x14ac:dyDescent="0.25">
      <c r="A34" s="7"/>
      <c r="B34" s="7"/>
      <c r="C34" s="7"/>
      <c r="D34" s="7"/>
      <c r="E34" s="7"/>
      <c r="F34" s="7" t="s">
        <v>31</v>
      </c>
      <c r="G34" s="21">
        <v>470</v>
      </c>
      <c r="I34" s="21">
        <v>20</v>
      </c>
      <c r="J34" s="21">
        <v>13</v>
      </c>
      <c r="L34" s="21">
        <v>177</v>
      </c>
      <c r="M34" s="21">
        <v>4</v>
      </c>
      <c r="O34" s="21">
        <v>1139</v>
      </c>
      <c r="P34" s="21">
        <v>2504</v>
      </c>
      <c r="Q34" s="21">
        <v>0</v>
      </c>
      <c r="S34" s="21">
        <v>111</v>
      </c>
      <c r="T34" s="21">
        <v>65</v>
      </c>
      <c r="V34" s="21">
        <v>11</v>
      </c>
      <c r="X34" s="21">
        <v>30</v>
      </c>
      <c r="Y34" s="21">
        <v>5</v>
      </c>
      <c r="Z34" s="21">
        <v>3</v>
      </c>
      <c r="AA34" s="21">
        <v>0</v>
      </c>
      <c r="AB34" s="21">
        <v>13</v>
      </c>
      <c r="AC34" s="21">
        <v>25</v>
      </c>
      <c r="AD34" s="21">
        <v>34</v>
      </c>
      <c r="AE34" s="21">
        <v>22</v>
      </c>
      <c r="AG34" s="21">
        <v>30</v>
      </c>
      <c r="AH34" s="21">
        <v>10</v>
      </c>
      <c r="AI34" s="21">
        <v>1081</v>
      </c>
      <c r="AJ34" s="21">
        <v>8</v>
      </c>
      <c r="AK34" s="20">
        <v>0</v>
      </c>
      <c r="AM34" s="20">
        <f>SUM(G34:AK34)</f>
        <v>5775</v>
      </c>
    </row>
    <row r="35" spans="1:39" x14ac:dyDescent="0.25">
      <c r="A35" s="7"/>
      <c r="B35" s="7"/>
      <c r="C35" s="7"/>
      <c r="D35" s="7"/>
      <c r="E35" s="7"/>
      <c r="F35" s="7" t="s">
        <v>32</v>
      </c>
      <c r="G35" s="21">
        <v>469</v>
      </c>
      <c r="I35" s="21">
        <v>20</v>
      </c>
      <c r="J35" s="21">
        <v>513</v>
      </c>
      <c r="L35" s="21">
        <v>6527</v>
      </c>
      <c r="M35" s="21">
        <v>4</v>
      </c>
      <c r="O35" s="21">
        <v>2564</v>
      </c>
      <c r="P35" s="21">
        <v>4</v>
      </c>
      <c r="Q35" s="21">
        <v>275</v>
      </c>
      <c r="S35" s="21">
        <v>111</v>
      </c>
      <c r="T35" s="21">
        <v>65</v>
      </c>
      <c r="V35" s="21">
        <v>11</v>
      </c>
      <c r="X35" s="21">
        <v>30</v>
      </c>
      <c r="Y35" s="21">
        <v>5</v>
      </c>
      <c r="Z35" s="21">
        <v>3</v>
      </c>
      <c r="AA35" s="21">
        <v>1</v>
      </c>
      <c r="AB35" s="21">
        <v>13</v>
      </c>
      <c r="AC35" s="21">
        <v>25</v>
      </c>
      <c r="AD35" s="21">
        <v>34</v>
      </c>
      <c r="AE35" s="21">
        <v>22</v>
      </c>
      <c r="AG35" s="21">
        <v>30</v>
      </c>
      <c r="AH35" s="21">
        <v>10</v>
      </c>
      <c r="AI35" s="21">
        <v>1431</v>
      </c>
      <c r="AJ35" s="21">
        <v>8</v>
      </c>
      <c r="AK35" s="20">
        <v>0</v>
      </c>
      <c r="AM35" s="20">
        <f>SUM(G35:AK35)</f>
        <v>12175</v>
      </c>
    </row>
    <row r="36" spans="1:39" x14ac:dyDescent="0.25">
      <c r="A36" s="7"/>
      <c r="B36" s="7"/>
      <c r="C36" s="7"/>
      <c r="D36" s="7"/>
      <c r="E36" s="7"/>
      <c r="F36" s="7" t="s">
        <v>33</v>
      </c>
      <c r="G36" s="21">
        <v>1648</v>
      </c>
      <c r="I36" s="21">
        <v>72</v>
      </c>
      <c r="J36" s="21">
        <v>45</v>
      </c>
      <c r="L36" s="21">
        <v>593</v>
      </c>
      <c r="M36" s="21">
        <v>14</v>
      </c>
      <c r="O36" s="21">
        <v>549</v>
      </c>
      <c r="P36" s="21">
        <v>13</v>
      </c>
      <c r="Q36" s="21">
        <v>1</v>
      </c>
      <c r="S36" s="21">
        <v>388</v>
      </c>
      <c r="T36" s="21">
        <v>229</v>
      </c>
      <c r="V36" s="21">
        <v>40</v>
      </c>
      <c r="X36" s="21">
        <v>104</v>
      </c>
      <c r="Y36" s="21">
        <v>16</v>
      </c>
      <c r="Z36" s="21">
        <v>12</v>
      </c>
      <c r="AA36" s="21">
        <v>0</v>
      </c>
      <c r="AB36" s="21">
        <v>44</v>
      </c>
      <c r="AC36" s="21">
        <v>86</v>
      </c>
      <c r="AD36" s="21">
        <v>118</v>
      </c>
      <c r="AE36" s="21">
        <v>78</v>
      </c>
      <c r="AG36" s="21">
        <v>105</v>
      </c>
      <c r="AH36" s="21">
        <v>35</v>
      </c>
      <c r="AI36" s="21">
        <v>1282</v>
      </c>
      <c r="AJ36" s="21">
        <v>28</v>
      </c>
      <c r="AK36" s="20">
        <v>0</v>
      </c>
      <c r="AM36" s="20">
        <f>SUM(G36:AK36)</f>
        <v>5500</v>
      </c>
    </row>
    <row r="37" spans="1:39" ht="16.5" thickBot="1" x14ac:dyDescent="0.3">
      <c r="A37" s="7"/>
      <c r="B37" s="7"/>
      <c r="C37" s="7"/>
      <c r="D37" s="7"/>
      <c r="E37" s="7"/>
      <c r="F37" s="7" t="s">
        <v>34</v>
      </c>
      <c r="G37" s="23">
        <v>1177</v>
      </c>
      <c r="I37" s="23">
        <v>51</v>
      </c>
      <c r="J37" s="23">
        <v>32</v>
      </c>
      <c r="L37" s="23">
        <v>466</v>
      </c>
      <c r="M37" s="23">
        <v>10</v>
      </c>
      <c r="O37" s="23">
        <v>535</v>
      </c>
      <c r="P37" s="23">
        <v>9</v>
      </c>
      <c r="Q37" s="23">
        <v>1</v>
      </c>
      <c r="S37" s="23">
        <v>277</v>
      </c>
      <c r="T37" s="23">
        <v>164</v>
      </c>
      <c r="V37" s="23">
        <v>28</v>
      </c>
      <c r="X37" s="23">
        <v>75</v>
      </c>
      <c r="Y37" s="23">
        <v>12</v>
      </c>
      <c r="Z37" s="23">
        <v>8</v>
      </c>
      <c r="AA37" s="23">
        <v>0</v>
      </c>
      <c r="AB37" s="23">
        <v>32</v>
      </c>
      <c r="AC37" s="23">
        <v>62</v>
      </c>
      <c r="AD37" s="23">
        <v>84</v>
      </c>
      <c r="AE37" s="23">
        <v>56</v>
      </c>
      <c r="AG37" s="23">
        <v>75</v>
      </c>
      <c r="AH37" s="23">
        <v>25</v>
      </c>
      <c r="AI37" s="23">
        <v>201</v>
      </c>
      <c r="AJ37" s="23">
        <v>20</v>
      </c>
      <c r="AK37" s="23">
        <v>0</v>
      </c>
      <c r="AM37" s="23">
        <f>SUM(G37:AK37)</f>
        <v>3400</v>
      </c>
    </row>
    <row r="38" spans="1:39" x14ac:dyDescent="0.25">
      <c r="A38" s="7"/>
      <c r="B38" s="7"/>
      <c r="C38" s="7"/>
      <c r="D38" s="7"/>
      <c r="E38" s="7" t="s">
        <v>35</v>
      </c>
      <c r="F38" s="7"/>
      <c r="G38" s="36">
        <f t="shared" ref="G38:AK38" si="7">SUM(G34:G37)</f>
        <v>3764</v>
      </c>
      <c r="I38" s="36">
        <f t="shared" si="7"/>
        <v>163</v>
      </c>
      <c r="J38" s="36">
        <f t="shared" si="7"/>
        <v>603</v>
      </c>
      <c r="L38" s="36">
        <f t="shared" si="7"/>
        <v>7763</v>
      </c>
      <c r="M38" s="36">
        <f t="shared" si="7"/>
        <v>32</v>
      </c>
      <c r="O38" s="36">
        <f t="shared" si="7"/>
        <v>4787</v>
      </c>
      <c r="P38" s="36">
        <f t="shared" si="7"/>
        <v>2530</v>
      </c>
      <c r="Q38" s="36">
        <f t="shared" si="7"/>
        <v>277</v>
      </c>
      <c r="S38" s="36">
        <f t="shared" si="7"/>
        <v>887</v>
      </c>
      <c r="T38" s="36">
        <f t="shared" si="7"/>
        <v>523</v>
      </c>
      <c r="V38" s="36">
        <f t="shared" si="7"/>
        <v>90</v>
      </c>
      <c r="X38" s="36">
        <f t="shared" si="7"/>
        <v>239</v>
      </c>
      <c r="Y38" s="36">
        <f t="shared" si="7"/>
        <v>38</v>
      </c>
      <c r="Z38" s="36">
        <f t="shared" si="7"/>
        <v>26</v>
      </c>
      <c r="AA38" s="36">
        <f t="shared" si="7"/>
        <v>1</v>
      </c>
      <c r="AB38" s="36">
        <f t="shared" si="7"/>
        <v>102</v>
      </c>
      <c r="AC38" s="36">
        <f t="shared" si="7"/>
        <v>198</v>
      </c>
      <c r="AD38" s="36">
        <f t="shared" si="7"/>
        <v>270</v>
      </c>
      <c r="AE38" s="36">
        <f t="shared" si="7"/>
        <v>178</v>
      </c>
      <c r="AG38" s="36">
        <f t="shared" si="7"/>
        <v>240</v>
      </c>
      <c r="AH38" s="36">
        <f t="shared" si="7"/>
        <v>80</v>
      </c>
      <c r="AI38" s="36">
        <f t="shared" si="7"/>
        <v>3995</v>
      </c>
      <c r="AJ38" s="36">
        <f t="shared" si="7"/>
        <v>64</v>
      </c>
      <c r="AK38" s="36">
        <f t="shared" si="7"/>
        <v>0</v>
      </c>
      <c r="AM38" s="21">
        <f>SUM(G38:AK38)</f>
        <v>26850</v>
      </c>
    </row>
    <row r="39" spans="1:39" x14ac:dyDescent="0.25">
      <c r="A39" s="7"/>
      <c r="B39" s="7"/>
      <c r="C39" s="7"/>
      <c r="D39" s="7"/>
      <c r="E39" s="7" t="s">
        <v>36</v>
      </c>
      <c r="F39" s="7"/>
      <c r="G39" s="21"/>
      <c r="I39" s="21"/>
      <c r="J39" s="21"/>
      <c r="L39" s="21"/>
      <c r="M39" s="21"/>
      <c r="P39" s="21"/>
      <c r="Q39" s="21"/>
      <c r="S39" s="21"/>
      <c r="T39" s="21"/>
      <c r="V39" s="21"/>
      <c r="X39" s="21"/>
      <c r="Y39" s="21"/>
      <c r="Z39" s="21"/>
      <c r="AA39" s="21"/>
      <c r="AB39" s="21"/>
      <c r="AC39" s="21"/>
      <c r="AD39" s="21"/>
      <c r="AE39" s="21"/>
      <c r="AG39" s="21"/>
      <c r="AH39" s="21"/>
      <c r="AI39" s="21"/>
      <c r="AJ39" s="21"/>
      <c r="AK39" s="20"/>
      <c r="AM39" s="20"/>
    </row>
    <row r="40" spans="1:39" x14ac:dyDescent="0.25">
      <c r="A40" s="7"/>
      <c r="B40" s="7"/>
      <c r="C40" s="7"/>
      <c r="D40" s="7"/>
      <c r="E40" s="7"/>
      <c r="F40" s="7" t="s">
        <v>37</v>
      </c>
      <c r="G40" s="21">
        <v>2500</v>
      </c>
      <c r="I40" s="21">
        <v>0</v>
      </c>
      <c r="J40" s="21">
        <v>0</v>
      </c>
      <c r="L40" s="21">
        <v>0</v>
      </c>
      <c r="M40" s="21">
        <v>0</v>
      </c>
      <c r="O40" s="21">
        <v>0</v>
      </c>
      <c r="P40" s="21">
        <v>0</v>
      </c>
      <c r="Q40" s="21">
        <v>0</v>
      </c>
      <c r="S40" s="21">
        <v>0</v>
      </c>
      <c r="T40" s="21">
        <v>0</v>
      </c>
      <c r="V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G40" s="21">
        <v>0</v>
      </c>
      <c r="AH40" s="21">
        <v>0</v>
      </c>
      <c r="AI40" s="21">
        <v>0</v>
      </c>
      <c r="AJ40" s="21">
        <v>0</v>
      </c>
      <c r="AK40" s="20">
        <v>0</v>
      </c>
      <c r="AM40" s="20">
        <f>SUM(G40:AK40)</f>
        <v>2500</v>
      </c>
    </row>
    <row r="41" spans="1:39" ht="16.5" thickBot="1" x14ac:dyDescent="0.3">
      <c r="A41" s="7"/>
      <c r="B41" s="7"/>
      <c r="C41" s="7"/>
      <c r="D41" s="7"/>
      <c r="E41" s="7"/>
      <c r="F41" s="7" t="s">
        <v>38</v>
      </c>
      <c r="G41" s="23">
        <v>7528</v>
      </c>
      <c r="I41" s="23">
        <v>328</v>
      </c>
      <c r="J41" s="23">
        <v>207</v>
      </c>
      <c r="L41" s="23">
        <v>1425</v>
      </c>
      <c r="M41" s="23">
        <v>62</v>
      </c>
      <c r="O41" s="23">
        <v>225</v>
      </c>
      <c r="P41" s="23">
        <v>3058</v>
      </c>
      <c r="Q41" s="23">
        <v>7</v>
      </c>
      <c r="S41" s="23">
        <v>1776</v>
      </c>
      <c r="T41" s="23">
        <v>1048</v>
      </c>
      <c r="V41" s="23">
        <v>182</v>
      </c>
      <c r="X41" s="23">
        <v>478</v>
      </c>
      <c r="Y41" s="23">
        <v>75</v>
      </c>
      <c r="Z41" s="23">
        <v>5053</v>
      </c>
      <c r="AA41" s="23">
        <v>0</v>
      </c>
      <c r="AB41" s="23">
        <v>203</v>
      </c>
      <c r="AC41" s="23">
        <v>394</v>
      </c>
      <c r="AD41" s="23">
        <v>537</v>
      </c>
      <c r="AE41" s="23">
        <v>357</v>
      </c>
      <c r="AG41" s="23">
        <v>482</v>
      </c>
      <c r="AH41" s="23">
        <v>159</v>
      </c>
      <c r="AI41" s="23">
        <v>2289</v>
      </c>
      <c r="AJ41" s="23">
        <v>127</v>
      </c>
      <c r="AK41" s="23">
        <v>0</v>
      </c>
      <c r="AM41" s="23">
        <f>SUM(G41:AK41)</f>
        <v>26000</v>
      </c>
    </row>
    <row r="42" spans="1:39" x14ac:dyDescent="0.25">
      <c r="A42" s="7"/>
      <c r="B42" s="7"/>
      <c r="C42" s="7"/>
      <c r="D42" s="7"/>
      <c r="E42" s="7" t="s">
        <v>39</v>
      </c>
      <c r="F42" s="7"/>
      <c r="G42" s="36">
        <f t="shared" ref="G42:AK42" si="8">SUM(G40:G41)</f>
        <v>10028</v>
      </c>
      <c r="I42" s="36">
        <f t="shared" si="8"/>
        <v>328</v>
      </c>
      <c r="J42" s="36">
        <f t="shared" si="8"/>
        <v>207</v>
      </c>
      <c r="L42" s="36">
        <f t="shared" si="8"/>
        <v>1425</v>
      </c>
      <c r="M42" s="36">
        <f t="shared" si="8"/>
        <v>62</v>
      </c>
      <c r="O42" s="36">
        <f t="shared" si="8"/>
        <v>225</v>
      </c>
      <c r="P42" s="36">
        <f t="shared" si="8"/>
        <v>3058</v>
      </c>
      <c r="Q42" s="36">
        <f t="shared" si="8"/>
        <v>7</v>
      </c>
      <c r="S42" s="36">
        <f t="shared" si="8"/>
        <v>1776</v>
      </c>
      <c r="T42" s="36">
        <f t="shared" si="8"/>
        <v>1048</v>
      </c>
      <c r="V42" s="36">
        <f t="shared" si="8"/>
        <v>182</v>
      </c>
      <c r="X42" s="36">
        <f t="shared" si="8"/>
        <v>478</v>
      </c>
      <c r="Y42" s="36">
        <f t="shared" si="8"/>
        <v>75</v>
      </c>
      <c r="Z42" s="36">
        <f t="shared" si="8"/>
        <v>5053</v>
      </c>
      <c r="AA42" s="36">
        <f t="shared" si="8"/>
        <v>0</v>
      </c>
      <c r="AB42" s="36">
        <f t="shared" si="8"/>
        <v>203</v>
      </c>
      <c r="AC42" s="36">
        <f t="shared" si="8"/>
        <v>394</v>
      </c>
      <c r="AD42" s="36">
        <f t="shared" si="8"/>
        <v>537</v>
      </c>
      <c r="AE42" s="36">
        <f t="shared" si="8"/>
        <v>357</v>
      </c>
      <c r="AG42" s="36">
        <f t="shared" si="8"/>
        <v>482</v>
      </c>
      <c r="AH42" s="36">
        <f t="shared" si="8"/>
        <v>159</v>
      </c>
      <c r="AI42" s="36">
        <f t="shared" si="8"/>
        <v>2289</v>
      </c>
      <c r="AJ42" s="36">
        <f t="shared" si="8"/>
        <v>127</v>
      </c>
      <c r="AK42" s="20">
        <f t="shared" si="8"/>
        <v>0</v>
      </c>
      <c r="AM42" s="21">
        <f>SUM(G42:AK42)</f>
        <v>28500</v>
      </c>
    </row>
    <row r="43" spans="1:39" x14ac:dyDescent="0.25">
      <c r="A43" s="7"/>
      <c r="B43" s="7"/>
      <c r="C43" s="7"/>
      <c r="D43" s="7"/>
      <c r="E43" s="7" t="s">
        <v>40</v>
      </c>
      <c r="F43" s="7"/>
      <c r="G43" s="21"/>
      <c r="I43" s="21"/>
      <c r="J43" s="21"/>
      <c r="L43" s="21"/>
      <c r="M43" s="21"/>
      <c r="P43" s="21"/>
      <c r="Q43" s="21"/>
      <c r="S43" s="21"/>
      <c r="T43" s="21"/>
      <c r="V43" s="21"/>
      <c r="X43" s="21"/>
      <c r="Y43" s="21"/>
      <c r="Z43" s="21"/>
      <c r="AA43" s="21"/>
      <c r="AB43" s="21"/>
      <c r="AC43" s="21"/>
      <c r="AD43" s="21"/>
      <c r="AE43" s="21"/>
      <c r="AG43" s="21"/>
      <c r="AH43" s="21"/>
      <c r="AI43" s="21"/>
      <c r="AJ43" s="21"/>
      <c r="AK43" s="20"/>
      <c r="AM43" s="20"/>
    </row>
    <row r="44" spans="1:39" x14ac:dyDescent="0.25">
      <c r="A44" s="7"/>
      <c r="B44" s="7"/>
      <c r="C44" s="7"/>
      <c r="D44" s="7"/>
      <c r="E44" s="7"/>
      <c r="F44" s="7" t="s">
        <v>41</v>
      </c>
      <c r="G44" s="21">
        <v>1170</v>
      </c>
      <c r="I44" s="21">
        <v>35396</v>
      </c>
      <c r="J44" s="21">
        <v>3566</v>
      </c>
      <c r="L44" s="21">
        <v>655</v>
      </c>
      <c r="M44" s="21">
        <v>9</v>
      </c>
      <c r="O44" s="21">
        <v>0</v>
      </c>
      <c r="P44" s="21">
        <v>9</v>
      </c>
      <c r="Q44" s="21">
        <v>1</v>
      </c>
      <c r="S44" s="21">
        <v>153437</v>
      </c>
      <c r="T44" s="21">
        <v>14301</v>
      </c>
      <c r="V44" s="21">
        <v>1206</v>
      </c>
      <c r="X44" s="21">
        <v>53092</v>
      </c>
      <c r="Y44" s="21">
        <v>12</v>
      </c>
      <c r="Z44" s="21">
        <v>0</v>
      </c>
      <c r="AA44" s="21">
        <v>0</v>
      </c>
      <c r="AB44" s="21">
        <v>32</v>
      </c>
      <c r="AC44" s="21">
        <v>61</v>
      </c>
      <c r="AD44" s="21">
        <v>21291</v>
      </c>
      <c r="AE44" s="21">
        <v>35401</v>
      </c>
      <c r="AG44" s="21">
        <v>74</v>
      </c>
      <c r="AH44" s="21">
        <v>25</v>
      </c>
      <c r="AI44" s="21">
        <v>27297</v>
      </c>
      <c r="AJ44" s="21">
        <v>2965</v>
      </c>
      <c r="AK44" s="20">
        <v>0</v>
      </c>
      <c r="AM44" s="20">
        <f>SUM(G44:AK44)</f>
        <v>350000</v>
      </c>
    </row>
    <row r="45" spans="1:39" x14ac:dyDescent="0.25">
      <c r="A45" s="7"/>
      <c r="B45" s="7"/>
      <c r="C45" s="7"/>
      <c r="D45" s="7"/>
      <c r="E45" s="7"/>
      <c r="F45" s="7" t="s">
        <v>42</v>
      </c>
      <c r="G45" s="21">
        <v>0</v>
      </c>
      <c r="I45" s="21">
        <v>0</v>
      </c>
      <c r="J45" s="21">
        <v>0</v>
      </c>
      <c r="L45" s="21">
        <v>0</v>
      </c>
      <c r="M45" s="21">
        <v>0</v>
      </c>
      <c r="O45" s="21">
        <v>0</v>
      </c>
      <c r="P45" s="21">
        <v>0</v>
      </c>
      <c r="Q45" s="21">
        <v>0</v>
      </c>
      <c r="S45" s="21">
        <v>0</v>
      </c>
      <c r="T45" s="21">
        <v>0</v>
      </c>
      <c r="V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25000</v>
      </c>
      <c r="AD45" s="21">
        <v>0</v>
      </c>
      <c r="AE45" s="21">
        <v>0</v>
      </c>
      <c r="AG45" s="21">
        <v>0</v>
      </c>
      <c r="AH45" s="21">
        <v>0</v>
      </c>
      <c r="AI45" s="21">
        <v>0</v>
      </c>
      <c r="AJ45" s="21">
        <v>0</v>
      </c>
      <c r="AK45" s="20">
        <v>0</v>
      </c>
      <c r="AM45" s="20">
        <f>SUM(G45:AK45)</f>
        <v>25000</v>
      </c>
    </row>
    <row r="46" spans="1:39" ht="16.5" thickBot="1" x14ac:dyDescent="0.3">
      <c r="A46" s="7"/>
      <c r="B46" s="7"/>
      <c r="C46" s="7"/>
      <c r="D46" s="7"/>
      <c r="E46" s="7"/>
      <c r="F46" s="7" t="s">
        <v>43</v>
      </c>
      <c r="G46" s="23">
        <v>2823</v>
      </c>
      <c r="I46" s="23">
        <v>123</v>
      </c>
      <c r="J46" s="23">
        <v>78</v>
      </c>
      <c r="L46" s="23">
        <v>559</v>
      </c>
      <c r="M46" s="23">
        <v>23</v>
      </c>
      <c r="O46" s="23">
        <v>84</v>
      </c>
      <c r="P46" s="23">
        <v>22</v>
      </c>
      <c r="Q46" s="23">
        <v>2</v>
      </c>
      <c r="S46" s="23">
        <v>666</v>
      </c>
      <c r="T46" s="23">
        <v>393</v>
      </c>
      <c r="V46" s="23">
        <v>68</v>
      </c>
      <c r="X46" s="23">
        <v>179</v>
      </c>
      <c r="Y46" s="23">
        <v>28</v>
      </c>
      <c r="Z46" s="23">
        <v>20</v>
      </c>
      <c r="AA46" s="23">
        <v>0</v>
      </c>
      <c r="AB46" s="23">
        <v>76</v>
      </c>
      <c r="AC46" s="23">
        <v>148</v>
      </c>
      <c r="AD46" s="23">
        <v>202</v>
      </c>
      <c r="AE46" s="23">
        <v>134</v>
      </c>
      <c r="AG46" s="23">
        <v>181</v>
      </c>
      <c r="AH46" s="23">
        <v>60</v>
      </c>
      <c r="AI46" s="23">
        <v>483</v>
      </c>
      <c r="AJ46" s="23">
        <v>48</v>
      </c>
      <c r="AK46" s="23">
        <v>0</v>
      </c>
      <c r="AM46" s="23">
        <f>SUM(G46:AK46)</f>
        <v>6400</v>
      </c>
    </row>
    <row r="47" spans="1:39" x14ac:dyDescent="0.25">
      <c r="A47" s="7"/>
      <c r="B47" s="7"/>
      <c r="C47" s="7"/>
      <c r="D47" s="7"/>
      <c r="E47" s="7" t="s">
        <v>44</v>
      </c>
      <c r="F47" s="7"/>
      <c r="G47" s="36">
        <f>SUM(G44:G46)</f>
        <v>3993</v>
      </c>
      <c r="I47" s="36">
        <f t="shared" ref="I47:AK47" si="9">SUM(I44:I46)</f>
        <v>35519</v>
      </c>
      <c r="J47" s="36">
        <f t="shared" si="9"/>
        <v>3644</v>
      </c>
      <c r="L47" s="36">
        <f t="shared" si="9"/>
        <v>1214</v>
      </c>
      <c r="M47" s="36">
        <f t="shared" si="9"/>
        <v>32</v>
      </c>
      <c r="O47" s="36">
        <f t="shared" si="9"/>
        <v>84</v>
      </c>
      <c r="P47" s="36">
        <f t="shared" si="9"/>
        <v>31</v>
      </c>
      <c r="Q47" s="20">
        <f t="shared" si="9"/>
        <v>3</v>
      </c>
      <c r="S47" s="36">
        <f t="shared" si="9"/>
        <v>154103</v>
      </c>
      <c r="T47" s="36">
        <f t="shared" si="9"/>
        <v>14694</v>
      </c>
      <c r="V47" s="36">
        <f t="shared" si="9"/>
        <v>1274</v>
      </c>
      <c r="X47" s="36">
        <f t="shared" si="9"/>
        <v>53271</v>
      </c>
      <c r="Y47" s="36">
        <f t="shared" si="9"/>
        <v>40</v>
      </c>
      <c r="Z47" s="36">
        <f t="shared" si="9"/>
        <v>20</v>
      </c>
      <c r="AA47" s="36">
        <f t="shared" si="9"/>
        <v>0</v>
      </c>
      <c r="AB47" s="36">
        <f t="shared" si="9"/>
        <v>108</v>
      </c>
      <c r="AC47" s="36">
        <f t="shared" si="9"/>
        <v>25209</v>
      </c>
      <c r="AD47" s="36">
        <f t="shared" si="9"/>
        <v>21493</v>
      </c>
      <c r="AE47" s="36">
        <f t="shared" si="9"/>
        <v>35535</v>
      </c>
      <c r="AG47" s="36">
        <f t="shared" si="9"/>
        <v>255</v>
      </c>
      <c r="AH47" s="20">
        <f t="shared" si="9"/>
        <v>85</v>
      </c>
      <c r="AI47" s="20">
        <f t="shared" si="9"/>
        <v>27780</v>
      </c>
      <c r="AJ47" s="20">
        <f t="shared" si="9"/>
        <v>3013</v>
      </c>
      <c r="AK47" s="20">
        <f t="shared" si="9"/>
        <v>0</v>
      </c>
      <c r="AM47" s="21">
        <f>SUM(G47:AK47)</f>
        <v>381400</v>
      </c>
    </row>
    <row r="48" spans="1:39" x14ac:dyDescent="0.25">
      <c r="A48" s="7"/>
      <c r="B48" s="7"/>
      <c r="C48" s="7"/>
      <c r="D48" s="7"/>
      <c r="E48" s="7" t="s">
        <v>45</v>
      </c>
      <c r="F48" s="7"/>
      <c r="G48" s="21"/>
      <c r="I48" s="21"/>
      <c r="J48" s="21"/>
      <c r="L48" s="21"/>
      <c r="M48" s="21"/>
      <c r="P48" s="21"/>
      <c r="Q48" s="21"/>
      <c r="S48" s="21"/>
      <c r="T48" s="21"/>
      <c r="V48" s="21"/>
      <c r="X48" s="21"/>
      <c r="Y48" s="21"/>
      <c r="Z48" s="21"/>
      <c r="AA48" s="21"/>
      <c r="AB48" s="21"/>
      <c r="AC48" s="21"/>
      <c r="AD48" s="21"/>
      <c r="AE48" s="21"/>
      <c r="AG48" s="21"/>
      <c r="AH48" s="21"/>
      <c r="AI48" s="21"/>
      <c r="AJ48" s="21"/>
      <c r="AK48" s="20"/>
      <c r="AM48" s="20"/>
    </row>
    <row r="49" spans="1:39" ht="16.5" thickBot="1" x14ac:dyDescent="0.3">
      <c r="A49" s="7"/>
      <c r="B49" s="7"/>
      <c r="C49" s="7"/>
      <c r="D49" s="7"/>
      <c r="E49" s="7"/>
      <c r="F49" s="7" t="s">
        <v>46</v>
      </c>
      <c r="G49" s="23">
        <v>14300</v>
      </c>
      <c r="I49" s="23">
        <v>623</v>
      </c>
      <c r="J49" s="23">
        <v>16393</v>
      </c>
      <c r="L49" s="23">
        <v>3307</v>
      </c>
      <c r="M49" s="23">
        <v>118</v>
      </c>
      <c r="O49" s="23">
        <v>427</v>
      </c>
      <c r="P49" s="23">
        <v>111</v>
      </c>
      <c r="Q49" s="23">
        <v>13</v>
      </c>
      <c r="S49" s="23">
        <v>3374</v>
      </c>
      <c r="T49" s="23">
        <v>1991</v>
      </c>
      <c r="V49" s="23">
        <v>346</v>
      </c>
      <c r="X49" s="23">
        <v>908</v>
      </c>
      <c r="Y49" s="23">
        <v>142</v>
      </c>
      <c r="Z49" s="23">
        <v>101</v>
      </c>
      <c r="AA49" s="23">
        <v>3</v>
      </c>
      <c r="AB49" s="23">
        <v>386</v>
      </c>
      <c r="AC49" s="23">
        <v>749</v>
      </c>
      <c r="AD49" s="23">
        <v>1021</v>
      </c>
      <c r="AE49" s="23">
        <v>678</v>
      </c>
      <c r="AG49" s="23">
        <v>916</v>
      </c>
      <c r="AH49" s="23">
        <v>303</v>
      </c>
      <c r="AI49" s="23">
        <v>2448</v>
      </c>
      <c r="AJ49" s="23">
        <v>242</v>
      </c>
      <c r="AK49" s="23">
        <v>0</v>
      </c>
      <c r="AM49" s="23">
        <f>SUM(G49:AK49)</f>
        <v>48900</v>
      </c>
    </row>
    <row r="50" spans="1:39" x14ac:dyDescent="0.25">
      <c r="A50" s="7"/>
      <c r="B50" s="7"/>
      <c r="C50" s="7"/>
      <c r="D50" s="7"/>
      <c r="E50" s="7" t="s">
        <v>47</v>
      </c>
      <c r="F50" s="7"/>
      <c r="G50" s="36">
        <f>G49</f>
        <v>14300</v>
      </c>
      <c r="I50" s="36">
        <f t="shared" ref="I50:AK50" si="10">I49</f>
        <v>623</v>
      </c>
      <c r="J50" s="36">
        <f t="shared" si="10"/>
        <v>16393</v>
      </c>
      <c r="L50" s="36">
        <f t="shared" si="10"/>
        <v>3307</v>
      </c>
      <c r="M50" s="36">
        <f t="shared" si="10"/>
        <v>118</v>
      </c>
      <c r="O50" s="36">
        <f t="shared" si="10"/>
        <v>427</v>
      </c>
      <c r="P50" s="36">
        <f t="shared" si="10"/>
        <v>111</v>
      </c>
      <c r="Q50" s="36">
        <f t="shared" si="10"/>
        <v>13</v>
      </c>
      <c r="S50" s="36">
        <f t="shared" si="10"/>
        <v>3374</v>
      </c>
      <c r="T50" s="36">
        <f t="shared" si="10"/>
        <v>1991</v>
      </c>
      <c r="V50" s="36">
        <f t="shared" si="10"/>
        <v>346</v>
      </c>
      <c r="X50" s="20">
        <f t="shared" si="10"/>
        <v>908</v>
      </c>
      <c r="Y50" s="36">
        <f t="shared" si="10"/>
        <v>142</v>
      </c>
      <c r="Z50" s="20">
        <f t="shared" si="10"/>
        <v>101</v>
      </c>
      <c r="AA50" s="20">
        <f t="shared" si="10"/>
        <v>3</v>
      </c>
      <c r="AB50" s="20">
        <f t="shared" si="10"/>
        <v>386</v>
      </c>
      <c r="AC50" s="20">
        <f t="shared" si="10"/>
        <v>749</v>
      </c>
      <c r="AD50" s="20">
        <f t="shared" si="10"/>
        <v>1021</v>
      </c>
      <c r="AE50" s="20">
        <f t="shared" si="10"/>
        <v>678</v>
      </c>
      <c r="AG50" s="20">
        <f t="shared" si="10"/>
        <v>916</v>
      </c>
      <c r="AH50" s="20">
        <f t="shared" si="10"/>
        <v>303</v>
      </c>
      <c r="AI50" s="20">
        <f t="shared" si="10"/>
        <v>2448</v>
      </c>
      <c r="AJ50" s="20">
        <f t="shared" si="10"/>
        <v>242</v>
      </c>
      <c r="AK50" s="20">
        <f t="shared" si="10"/>
        <v>0</v>
      </c>
      <c r="AM50" s="21">
        <f>SUM(G50:AK50)</f>
        <v>48900</v>
      </c>
    </row>
    <row r="51" spans="1:39" x14ac:dyDescent="0.25">
      <c r="A51" s="7"/>
      <c r="B51" s="7"/>
      <c r="C51" s="7"/>
      <c r="D51" s="7"/>
      <c r="E51" s="7" t="s">
        <v>48</v>
      </c>
      <c r="F51" s="7"/>
      <c r="G51" s="21"/>
      <c r="I51" s="21"/>
      <c r="J51" s="21"/>
      <c r="L51" s="21"/>
      <c r="M51" s="21"/>
      <c r="P51" s="21"/>
      <c r="Q51" s="21"/>
      <c r="S51" s="21"/>
      <c r="T51" s="21"/>
      <c r="V51" s="21"/>
      <c r="X51" s="21"/>
      <c r="Y51" s="21"/>
      <c r="Z51" s="21"/>
      <c r="AA51" s="21"/>
      <c r="AB51" s="21"/>
      <c r="AC51" s="21"/>
      <c r="AD51" s="21"/>
      <c r="AE51" s="21"/>
      <c r="AG51" s="21"/>
      <c r="AH51" s="21"/>
      <c r="AI51" s="21"/>
      <c r="AJ51" s="21"/>
      <c r="AK51" s="20"/>
      <c r="AM51" s="20"/>
    </row>
    <row r="52" spans="1:39" ht="16.5" thickBot="1" x14ac:dyDescent="0.3">
      <c r="A52" s="7"/>
      <c r="B52" s="7"/>
      <c r="C52" s="7"/>
      <c r="D52" s="7"/>
      <c r="E52" s="7"/>
      <c r="F52" s="7" t="s">
        <v>49</v>
      </c>
      <c r="G52" s="23">
        <v>0</v>
      </c>
      <c r="I52" s="23">
        <v>0</v>
      </c>
      <c r="J52" s="23">
        <v>0</v>
      </c>
      <c r="L52" s="23">
        <v>0</v>
      </c>
      <c r="M52" s="23">
        <v>2000</v>
      </c>
      <c r="O52" s="23">
        <v>500</v>
      </c>
      <c r="P52" s="23">
        <v>0</v>
      </c>
      <c r="Q52" s="23">
        <v>0</v>
      </c>
      <c r="S52" s="23">
        <v>0</v>
      </c>
      <c r="T52" s="23">
        <v>0</v>
      </c>
      <c r="V52" s="23">
        <v>50</v>
      </c>
      <c r="X52" s="23">
        <v>0</v>
      </c>
      <c r="Y52" s="23">
        <v>1500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/>
      <c r="AG52" s="23">
        <v>0</v>
      </c>
      <c r="AH52" s="23">
        <v>0</v>
      </c>
      <c r="AI52" s="23">
        <v>2500</v>
      </c>
      <c r="AJ52" s="23">
        <v>0</v>
      </c>
      <c r="AK52" s="23">
        <v>0</v>
      </c>
      <c r="AM52" s="23">
        <f>SUM(G52:AK52)</f>
        <v>6550</v>
      </c>
    </row>
    <row r="53" spans="1:39" x14ac:dyDescent="0.25">
      <c r="A53" s="7"/>
      <c r="B53" s="7"/>
      <c r="C53" s="7"/>
      <c r="D53" s="7"/>
      <c r="E53" s="7" t="s">
        <v>50</v>
      </c>
      <c r="F53" s="7"/>
      <c r="G53" s="36">
        <f t="shared" ref="G53:AK53" si="11">G52</f>
        <v>0</v>
      </c>
      <c r="I53" s="36">
        <f t="shared" si="11"/>
        <v>0</v>
      </c>
      <c r="J53" s="36">
        <f t="shared" si="11"/>
        <v>0</v>
      </c>
      <c r="L53" s="36">
        <f t="shared" si="11"/>
        <v>0</v>
      </c>
      <c r="M53" s="36">
        <f t="shared" si="11"/>
        <v>2000</v>
      </c>
      <c r="O53" s="36">
        <f t="shared" si="11"/>
        <v>500</v>
      </c>
      <c r="P53" s="20">
        <f t="shared" si="11"/>
        <v>0</v>
      </c>
      <c r="Q53" s="36">
        <f t="shared" si="11"/>
        <v>0</v>
      </c>
      <c r="S53" s="36">
        <f t="shared" si="11"/>
        <v>0</v>
      </c>
      <c r="T53" s="36">
        <f t="shared" si="11"/>
        <v>0</v>
      </c>
      <c r="V53" s="36">
        <f t="shared" si="11"/>
        <v>50</v>
      </c>
      <c r="X53" s="20">
        <f t="shared" si="11"/>
        <v>0</v>
      </c>
      <c r="Y53" s="36">
        <f t="shared" si="11"/>
        <v>1500</v>
      </c>
      <c r="Z53" s="20">
        <f t="shared" si="11"/>
        <v>0</v>
      </c>
      <c r="AA53" s="20">
        <f t="shared" si="11"/>
        <v>0</v>
      </c>
      <c r="AB53" s="20">
        <f t="shared" si="11"/>
        <v>0</v>
      </c>
      <c r="AC53" s="20">
        <f t="shared" si="11"/>
        <v>0</v>
      </c>
      <c r="AD53" s="20">
        <f t="shared" si="11"/>
        <v>0</v>
      </c>
      <c r="AE53" s="20">
        <f t="shared" si="11"/>
        <v>0</v>
      </c>
      <c r="AG53" s="20">
        <f t="shared" si="11"/>
        <v>0</v>
      </c>
      <c r="AH53" s="20">
        <f t="shared" si="11"/>
        <v>0</v>
      </c>
      <c r="AI53" s="20">
        <f t="shared" si="11"/>
        <v>2500</v>
      </c>
      <c r="AJ53" s="20">
        <f t="shared" si="11"/>
        <v>0</v>
      </c>
      <c r="AK53" s="20">
        <f t="shared" si="11"/>
        <v>0</v>
      </c>
      <c r="AM53" s="21">
        <f>SUM(G53:AK53)</f>
        <v>6550</v>
      </c>
    </row>
    <row r="54" spans="1:39" x14ac:dyDescent="0.25">
      <c r="A54" s="7"/>
      <c r="B54" s="7"/>
      <c r="C54" s="7"/>
      <c r="D54" s="7"/>
      <c r="E54" s="7" t="s">
        <v>51</v>
      </c>
      <c r="F54" s="7"/>
      <c r="G54" s="21">
        <v>18000</v>
      </c>
      <c r="I54" s="21">
        <v>0</v>
      </c>
      <c r="J54" s="21">
        <v>0</v>
      </c>
      <c r="L54" s="21">
        <v>12000</v>
      </c>
      <c r="M54" s="21">
        <v>0</v>
      </c>
      <c r="O54" s="21">
        <v>0</v>
      </c>
      <c r="P54" s="21">
        <v>0</v>
      </c>
      <c r="Q54" s="21">
        <v>0</v>
      </c>
      <c r="S54" s="21">
        <v>0</v>
      </c>
      <c r="T54" s="21">
        <v>0</v>
      </c>
      <c r="V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G54" s="21">
        <v>0</v>
      </c>
      <c r="AH54" s="21">
        <v>0</v>
      </c>
      <c r="AI54" s="21">
        <v>0</v>
      </c>
      <c r="AJ54" s="21">
        <v>0</v>
      </c>
      <c r="AK54" s="20">
        <v>0</v>
      </c>
      <c r="AM54" s="20">
        <f>SUM(G54:AK54)</f>
        <v>30000</v>
      </c>
    </row>
    <row r="55" spans="1:39" x14ac:dyDescent="0.25">
      <c r="A55" s="7"/>
      <c r="B55" s="7"/>
      <c r="C55" s="7"/>
      <c r="D55" s="7"/>
      <c r="E55" s="7" t="s">
        <v>52</v>
      </c>
      <c r="F55" s="7"/>
      <c r="G55" s="21"/>
      <c r="I55" s="21"/>
      <c r="J55" s="21"/>
      <c r="L55" s="21"/>
      <c r="M55" s="21"/>
      <c r="P55" s="21"/>
      <c r="Q55" s="21"/>
      <c r="S55" s="21"/>
      <c r="T55" s="21"/>
      <c r="V55" s="21"/>
      <c r="X55" s="21"/>
      <c r="Y55" s="21"/>
      <c r="Z55" s="21"/>
      <c r="AA55" s="21"/>
      <c r="AB55" s="21"/>
      <c r="AC55" s="21"/>
      <c r="AD55" s="21"/>
      <c r="AE55" s="21"/>
      <c r="AG55" s="21"/>
      <c r="AH55" s="21"/>
      <c r="AI55" s="21"/>
      <c r="AJ55" s="21"/>
      <c r="AK55" s="20"/>
      <c r="AM55" s="20"/>
    </row>
    <row r="56" spans="1:39" x14ac:dyDescent="0.25">
      <c r="A56" s="7"/>
      <c r="B56" s="7"/>
      <c r="C56" s="7"/>
      <c r="D56" s="7"/>
      <c r="E56" s="7"/>
      <c r="F56" s="7" t="s">
        <v>53</v>
      </c>
      <c r="G56" s="21">
        <v>24890</v>
      </c>
      <c r="I56" s="21">
        <v>908</v>
      </c>
      <c r="J56" s="21">
        <v>573</v>
      </c>
      <c r="L56" s="21">
        <v>1175</v>
      </c>
      <c r="M56" s="21">
        <v>171</v>
      </c>
      <c r="O56" s="21">
        <v>622</v>
      </c>
      <c r="P56" s="21">
        <v>162</v>
      </c>
      <c r="Q56" s="21">
        <v>18</v>
      </c>
      <c r="S56" s="21">
        <v>4918</v>
      </c>
      <c r="T56" s="21">
        <v>2902</v>
      </c>
      <c r="V56" s="21">
        <v>504</v>
      </c>
      <c r="X56" s="21">
        <v>1323</v>
      </c>
      <c r="Y56" s="21">
        <v>207</v>
      </c>
      <c r="Z56" s="21">
        <v>147</v>
      </c>
      <c r="AA56" s="21">
        <v>4</v>
      </c>
      <c r="AB56" s="21">
        <v>562</v>
      </c>
      <c r="AC56" s="21">
        <v>1091</v>
      </c>
      <c r="AD56" s="21">
        <v>1488</v>
      </c>
      <c r="AE56" s="21">
        <v>988</v>
      </c>
      <c r="AG56" s="21">
        <v>1335</v>
      </c>
      <c r="AH56" s="21">
        <v>441</v>
      </c>
      <c r="AI56" s="21">
        <v>3568</v>
      </c>
      <c r="AJ56" s="21">
        <v>353</v>
      </c>
      <c r="AK56" s="20">
        <v>0</v>
      </c>
      <c r="AM56" s="20">
        <f t="shared" ref="AM56:AM62" si="12">SUM(G56:AK56)</f>
        <v>48350</v>
      </c>
    </row>
    <row r="57" spans="1:39" x14ac:dyDescent="0.25">
      <c r="A57" s="7"/>
      <c r="B57" s="7"/>
      <c r="C57" s="7"/>
      <c r="D57" s="7"/>
      <c r="E57" s="7"/>
      <c r="F57" s="7" t="s">
        <v>54</v>
      </c>
      <c r="G57" s="21">
        <v>14966</v>
      </c>
      <c r="I57" s="21">
        <v>543</v>
      </c>
      <c r="J57" s="21">
        <v>343</v>
      </c>
      <c r="L57" s="21">
        <v>703</v>
      </c>
      <c r="M57" s="21">
        <v>103</v>
      </c>
      <c r="O57" s="21">
        <v>372</v>
      </c>
      <c r="P57" s="21">
        <v>97</v>
      </c>
      <c r="Q57" s="21">
        <v>11</v>
      </c>
      <c r="S57" s="21">
        <v>2941</v>
      </c>
      <c r="T57" s="21">
        <v>1736</v>
      </c>
      <c r="V57" s="21">
        <v>302</v>
      </c>
      <c r="X57" s="21">
        <v>791</v>
      </c>
      <c r="Y57" s="21">
        <v>124</v>
      </c>
      <c r="Z57" s="21">
        <v>88</v>
      </c>
      <c r="AA57" s="21">
        <v>2</v>
      </c>
      <c r="AB57" s="21">
        <v>336</v>
      </c>
      <c r="AC57" s="21">
        <v>653</v>
      </c>
      <c r="AD57" s="21">
        <v>890</v>
      </c>
      <c r="AE57" s="21">
        <v>591</v>
      </c>
      <c r="AG57" s="21">
        <v>799</v>
      </c>
      <c r="AH57" s="21">
        <v>264</v>
      </c>
      <c r="AI57" s="21">
        <v>2134</v>
      </c>
      <c r="AJ57" s="21">
        <v>211</v>
      </c>
      <c r="AK57" s="20">
        <v>0</v>
      </c>
      <c r="AM57" s="20">
        <f t="shared" si="12"/>
        <v>29000</v>
      </c>
    </row>
    <row r="58" spans="1:39" x14ac:dyDescent="0.25">
      <c r="A58" s="7"/>
      <c r="B58" s="7"/>
      <c r="C58" s="7"/>
      <c r="D58" s="7"/>
      <c r="E58" s="7"/>
      <c r="F58" s="7" t="s">
        <v>55</v>
      </c>
      <c r="G58" s="21">
        <v>364</v>
      </c>
      <c r="I58" s="21">
        <v>16</v>
      </c>
      <c r="J58" s="21">
        <v>10</v>
      </c>
      <c r="L58" s="21">
        <v>21</v>
      </c>
      <c r="M58" s="21">
        <v>3</v>
      </c>
      <c r="O58" s="21">
        <v>11</v>
      </c>
      <c r="P58" s="21">
        <v>3</v>
      </c>
      <c r="Q58" s="21">
        <v>0</v>
      </c>
      <c r="S58" s="21">
        <v>86</v>
      </c>
      <c r="T58" s="21">
        <v>51</v>
      </c>
      <c r="V58" s="21">
        <v>9</v>
      </c>
      <c r="X58" s="21">
        <v>23</v>
      </c>
      <c r="Y58" s="21">
        <v>4</v>
      </c>
      <c r="Z58" s="21">
        <v>3</v>
      </c>
      <c r="AA58" s="21">
        <v>0</v>
      </c>
      <c r="AB58" s="21">
        <v>10</v>
      </c>
      <c r="AC58" s="21">
        <v>19</v>
      </c>
      <c r="AD58" s="21">
        <v>26</v>
      </c>
      <c r="AE58" s="21">
        <v>17</v>
      </c>
      <c r="AG58" s="21">
        <v>23</v>
      </c>
      <c r="AH58" s="21">
        <v>8</v>
      </c>
      <c r="AI58" s="21">
        <v>62</v>
      </c>
      <c r="AJ58" s="21">
        <v>6</v>
      </c>
      <c r="AK58" s="20">
        <v>0</v>
      </c>
      <c r="AM58" s="20">
        <f t="shared" si="12"/>
        <v>775</v>
      </c>
    </row>
    <row r="59" spans="1:39" x14ac:dyDescent="0.25">
      <c r="A59" s="7"/>
      <c r="B59" s="7"/>
      <c r="C59" s="7"/>
      <c r="D59" s="7"/>
      <c r="E59" s="7"/>
      <c r="F59" s="7" t="s">
        <v>56</v>
      </c>
      <c r="G59" s="21">
        <v>2319</v>
      </c>
      <c r="I59" s="21">
        <v>100</v>
      </c>
      <c r="J59" s="21">
        <v>64</v>
      </c>
      <c r="L59" s="21">
        <v>131</v>
      </c>
      <c r="M59" s="21">
        <v>19</v>
      </c>
      <c r="O59" s="21">
        <v>69</v>
      </c>
      <c r="P59" s="21">
        <v>18</v>
      </c>
      <c r="Q59" s="21">
        <v>2</v>
      </c>
      <c r="S59" s="21">
        <v>547</v>
      </c>
      <c r="T59" s="21">
        <v>323</v>
      </c>
      <c r="V59" s="21">
        <v>56</v>
      </c>
      <c r="X59" s="21">
        <v>147</v>
      </c>
      <c r="Y59" s="21">
        <v>23</v>
      </c>
      <c r="Z59" s="21">
        <v>16</v>
      </c>
      <c r="AA59" s="21">
        <v>0</v>
      </c>
      <c r="AB59" s="21">
        <v>62</v>
      </c>
      <c r="AC59" s="21">
        <v>121</v>
      </c>
      <c r="AD59" s="21">
        <v>165</v>
      </c>
      <c r="AE59" s="21">
        <v>110</v>
      </c>
      <c r="AG59" s="21">
        <v>148</v>
      </c>
      <c r="AH59" s="21">
        <v>49</v>
      </c>
      <c r="AI59" s="21">
        <v>397</v>
      </c>
      <c r="AJ59" s="21">
        <v>39</v>
      </c>
      <c r="AK59" s="20">
        <v>0</v>
      </c>
      <c r="AM59" s="20">
        <f t="shared" si="12"/>
        <v>4925</v>
      </c>
    </row>
    <row r="60" spans="1:39" x14ac:dyDescent="0.25">
      <c r="A60" s="7"/>
      <c r="B60" s="7"/>
      <c r="C60" s="7"/>
      <c r="D60" s="7"/>
      <c r="E60" s="7"/>
      <c r="F60" s="7" t="s">
        <v>57</v>
      </c>
      <c r="G60" s="21">
        <v>2412</v>
      </c>
      <c r="I60" s="21">
        <v>61</v>
      </c>
      <c r="J60" s="21">
        <v>39</v>
      </c>
      <c r="L60" s="21">
        <v>80</v>
      </c>
      <c r="M60" s="21">
        <v>12</v>
      </c>
      <c r="O60" s="21">
        <v>42</v>
      </c>
      <c r="P60" s="21">
        <v>11</v>
      </c>
      <c r="Q60" s="21">
        <v>1</v>
      </c>
      <c r="S60" s="21">
        <v>333</v>
      </c>
      <c r="T60" s="21">
        <v>196</v>
      </c>
      <c r="V60" s="21">
        <v>34</v>
      </c>
      <c r="X60" s="21">
        <v>90</v>
      </c>
      <c r="Y60" s="21">
        <v>14</v>
      </c>
      <c r="Z60" s="21">
        <v>10</v>
      </c>
      <c r="AA60" s="21">
        <v>0</v>
      </c>
      <c r="AB60" s="21">
        <v>38</v>
      </c>
      <c r="AC60" s="21">
        <v>74</v>
      </c>
      <c r="AD60" s="21">
        <v>100</v>
      </c>
      <c r="AE60" s="21">
        <v>67</v>
      </c>
      <c r="AG60" s="21">
        <v>90</v>
      </c>
      <c r="AH60" s="21">
        <v>30</v>
      </c>
      <c r="AI60" s="21">
        <v>242</v>
      </c>
      <c r="AJ60" s="21">
        <v>24</v>
      </c>
      <c r="AK60" s="20">
        <v>0</v>
      </c>
      <c r="AM60" s="20">
        <f t="shared" si="12"/>
        <v>4000</v>
      </c>
    </row>
    <row r="61" spans="1:39" ht="16.5" thickBot="1" x14ac:dyDescent="0.3">
      <c r="A61" s="7"/>
      <c r="B61" s="7"/>
      <c r="C61" s="7"/>
      <c r="D61" s="7"/>
      <c r="E61" s="7"/>
      <c r="F61" s="7" t="s">
        <v>58</v>
      </c>
      <c r="G61" s="23">
        <v>3152</v>
      </c>
      <c r="I61" s="23">
        <v>137</v>
      </c>
      <c r="J61" s="23">
        <v>87</v>
      </c>
      <c r="L61" s="23">
        <v>178</v>
      </c>
      <c r="M61" s="23">
        <v>26</v>
      </c>
      <c r="O61" s="23">
        <v>94</v>
      </c>
      <c r="P61" s="23">
        <v>24</v>
      </c>
      <c r="Q61" s="23">
        <v>3</v>
      </c>
      <c r="S61" s="23">
        <v>744</v>
      </c>
      <c r="T61" s="23">
        <v>439</v>
      </c>
      <c r="V61" s="23">
        <v>76</v>
      </c>
      <c r="X61" s="23">
        <v>200</v>
      </c>
      <c r="Y61" s="23">
        <v>31</v>
      </c>
      <c r="Z61" s="23">
        <v>22</v>
      </c>
      <c r="AA61" s="23">
        <v>1</v>
      </c>
      <c r="AB61" s="23">
        <v>85</v>
      </c>
      <c r="AC61" s="23">
        <v>165</v>
      </c>
      <c r="AD61" s="23">
        <v>225</v>
      </c>
      <c r="AE61" s="23">
        <v>149</v>
      </c>
      <c r="AG61" s="23">
        <v>202</v>
      </c>
      <c r="AH61" s="23">
        <v>67</v>
      </c>
      <c r="AI61" s="23">
        <v>540</v>
      </c>
      <c r="AJ61" s="23">
        <v>53</v>
      </c>
      <c r="AK61" s="23">
        <v>0</v>
      </c>
      <c r="AM61" s="23">
        <f t="shared" si="12"/>
        <v>6700</v>
      </c>
    </row>
    <row r="62" spans="1:39" x14ac:dyDescent="0.25">
      <c r="A62" s="7"/>
      <c r="B62" s="7"/>
      <c r="C62" s="7"/>
      <c r="D62" s="7"/>
      <c r="E62" s="7" t="s">
        <v>59</v>
      </c>
      <c r="F62" s="7"/>
      <c r="G62" s="36">
        <f t="shared" ref="G62:AK62" si="13">SUM(G56:G61)</f>
        <v>48103</v>
      </c>
      <c r="I62" s="36">
        <f t="shared" si="13"/>
        <v>1765</v>
      </c>
      <c r="J62" s="36">
        <f t="shared" si="13"/>
        <v>1116</v>
      </c>
      <c r="L62" s="36">
        <f t="shared" si="13"/>
        <v>2288</v>
      </c>
      <c r="M62" s="36">
        <f t="shared" si="13"/>
        <v>334</v>
      </c>
      <c r="O62" s="36">
        <f t="shared" si="13"/>
        <v>1210</v>
      </c>
      <c r="P62" s="36">
        <f t="shared" si="13"/>
        <v>315</v>
      </c>
      <c r="Q62" s="36">
        <f t="shared" si="13"/>
        <v>35</v>
      </c>
      <c r="S62" s="36">
        <f t="shared" si="13"/>
        <v>9569</v>
      </c>
      <c r="T62" s="36">
        <f t="shared" si="13"/>
        <v>5647</v>
      </c>
      <c r="V62" s="20">
        <f t="shared" si="13"/>
        <v>981</v>
      </c>
      <c r="X62" s="36">
        <f t="shared" si="13"/>
        <v>2574</v>
      </c>
      <c r="Y62" s="36">
        <f t="shared" si="13"/>
        <v>403</v>
      </c>
      <c r="Z62" s="36">
        <f t="shared" si="13"/>
        <v>286</v>
      </c>
      <c r="AA62" s="36">
        <f t="shared" si="13"/>
        <v>7</v>
      </c>
      <c r="AB62" s="36">
        <f t="shared" si="13"/>
        <v>1093</v>
      </c>
      <c r="AC62" s="36">
        <f t="shared" si="13"/>
        <v>2123</v>
      </c>
      <c r="AD62" s="36">
        <f t="shared" si="13"/>
        <v>2894</v>
      </c>
      <c r="AE62" s="36">
        <f t="shared" si="13"/>
        <v>1922</v>
      </c>
      <c r="AG62" s="36">
        <f t="shared" si="13"/>
        <v>2597</v>
      </c>
      <c r="AH62" s="20">
        <f t="shared" si="13"/>
        <v>859</v>
      </c>
      <c r="AI62" s="20">
        <f t="shared" si="13"/>
        <v>6943</v>
      </c>
      <c r="AJ62" s="20">
        <f t="shared" si="13"/>
        <v>686</v>
      </c>
      <c r="AK62" s="20">
        <f t="shared" si="13"/>
        <v>0</v>
      </c>
      <c r="AM62" s="21">
        <f t="shared" si="12"/>
        <v>93750</v>
      </c>
    </row>
    <row r="63" spans="1:39" x14ac:dyDescent="0.25">
      <c r="A63" s="7"/>
      <c r="B63" s="7"/>
      <c r="C63" s="7"/>
      <c r="D63" s="7"/>
      <c r="E63" s="7" t="s">
        <v>60</v>
      </c>
      <c r="F63" s="7"/>
      <c r="G63" s="21"/>
      <c r="I63" s="21"/>
      <c r="J63" s="21"/>
      <c r="L63" s="21"/>
      <c r="M63" s="21"/>
      <c r="P63" s="21"/>
      <c r="Q63" s="21"/>
      <c r="S63" s="21"/>
      <c r="T63" s="21"/>
      <c r="V63" s="21"/>
      <c r="X63" s="21"/>
      <c r="Y63" s="21"/>
      <c r="Z63" s="21"/>
      <c r="AA63" s="21"/>
      <c r="AB63" s="21"/>
      <c r="AC63" s="21"/>
      <c r="AD63" s="21"/>
      <c r="AE63" s="21"/>
      <c r="AG63" s="21"/>
      <c r="AH63" s="21"/>
      <c r="AI63" s="21"/>
      <c r="AJ63" s="21"/>
      <c r="AK63" s="20"/>
      <c r="AM63" s="20"/>
    </row>
    <row r="64" spans="1:39" x14ac:dyDescent="0.25">
      <c r="A64" s="7"/>
      <c r="B64" s="7"/>
      <c r="C64" s="7"/>
      <c r="D64" s="7"/>
      <c r="E64" s="7"/>
      <c r="F64" s="7" t="s">
        <v>61</v>
      </c>
      <c r="G64" s="21">
        <v>985</v>
      </c>
      <c r="I64" s="21">
        <v>43</v>
      </c>
      <c r="J64" s="21">
        <v>27</v>
      </c>
      <c r="L64" s="21">
        <v>306</v>
      </c>
      <c r="M64" s="21">
        <v>8</v>
      </c>
      <c r="O64" s="21">
        <v>130</v>
      </c>
      <c r="P64" s="21">
        <v>8</v>
      </c>
      <c r="Q64" s="21">
        <v>1</v>
      </c>
      <c r="S64" s="21">
        <v>233</v>
      </c>
      <c r="T64" s="21">
        <v>138</v>
      </c>
      <c r="V64" s="21">
        <v>24</v>
      </c>
      <c r="X64" s="21">
        <v>63</v>
      </c>
      <c r="Y64" s="21">
        <v>1010</v>
      </c>
      <c r="Z64" s="21">
        <v>7</v>
      </c>
      <c r="AA64" s="21">
        <v>100</v>
      </c>
      <c r="AB64" s="21">
        <v>127</v>
      </c>
      <c r="AC64" s="21">
        <v>152</v>
      </c>
      <c r="AD64" s="21">
        <v>171</v>
      </c>
      <c r="AE64" s="21">
        <v>147</v>
      </c>
      <c r="AG64" s="21">
        <v>63</v>
      </c>
      <c r="AH64" s="21">
        <v>21</v>
      </c>
      <c r="AI64" s="21">
        <v>169</v>
      </c>
      <c r="AJ64" s="21">
        <v>17</v>
      </c>
      <c r="AK64" s="20">
        <v>0</v>
      </c>
      <c r="AM64" s="20">
        <f>SUM(G64:AK64)</f>
        <v>3950</v>
      </c>
    </row>
    <row r="65" spans="1:39" x14ac:dyDescent="0.25">
      <c r="A65" s="7"/>
      <c r="B65" s="7"/>
      <c r="C65" s="7"/>
      <c r="D65" s="7"/>
      <c r="E65" s="7"/>
      <c r="F65" s="7" t="s">
        <v>62</v>
      </c>
      <c r="G65" s="21">
        <v>0</v>
      </c>
      <c r="I65" s="21">
        <v>0</v>
      </c>
      <c r="J65" s="21">
        <v>0</v>
      </c>
      <c r="L65" s="21">
        <v>0</v>
      </c>
      <c r="M65" s="21">
        <v>0</v>
      </c>
      <c r="O65" s="21">
        <v>0</v>
      </c>
      <c r="P65" s="21">
        <v>0</v>
      </c>
      <c r="Q65" s="21">
        <v>0</v>
      </c>
      <c r="S65" s="21">
        <v>0</v>
      </c>
      <c r="T65" s="21">
        <v>0</v>
      </c>
      <c r="V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G65" s="21">
        <v>0</v>
      </c>
      <c r="AH65" s="21">
        <v>0</v>
      </c>
      <c r="AI65" s="21">
        <v>0</v>
      </c>
      <c r="AJ65" s="21">
        <v>0</v>
      </c>
      <c r="AK65" s="20">
        <v>0</v>
      </c>
      <c r="AM65" s="20">
        <f>SUM(G65:AK65)</f>
        <v>0</v>
      </c>
    </row>
    <row r="66" spans="1:39" ht="16.5" thickBot="1" x14ac:dyDescent="0.3">
      <c r="A66" s="7"/>
      <c r="B66" s="7"/>
      <c r="C66" s="7"/>
      <c r="D66" s="7"/>
      <c r="E66" s="7"/>
      <c r="F66" s="7" t="s">
        <v>63</v>
      </c>
      <c r="G66" s="23">
        <v>426</v>
      </c>
      <c r="I66" s="23">
        <v>18</v>
      </c>
      <c r="J66" s="23">
        <v>12</v>
      </c>
      <c r="L66" s="23">
        <v>99</v>
      </c>
      <c r="M66" s="23">
        <v>3</v>
      </c>
      <c r="O66" s="23">
        <v>63</v>
      </c>
      <c r="P66" s="23">
        <v>3</v>
      </c>
      <c r="Q66" s="23">
        <v>0</v>
      </c>
      <c r="S66" s="23">
        <v>100</v>
      </c>
      <c r="T66" s="23">
        <v>59</v>
      </c>
      <c r="V66" s="23">
        <v>10</v>
      </c>
      <c r="X66" s="23">
        <v>27</v>
      </c>
      <c r="Y66" s="23">
        <v>54</v>
      </c>
      <c r="Z66" s="23">
        <v>3</v>
      </c>
      <c r="AA66" s="23">
        <v>25</v>
      </c>
      <c r="AB66" s="23">
        <v>36</v>
      </c>
      <c r="AC66" s="23">
        <v>47</v>
      </c>
      <c r="AD66" s="23">
        <v>55</v>
      </c>
      <c r="AE66" s="23">
        <v>45</v>
      </c>
      <c r="AG66" s="23">
        <v>27</v>
      </c>
      <c r="AH66" s="23">
        <v>9</v>
      </c>
      <c r="AI66" s="23">
        <v>172</v>
      </c>
      <c r="AJ66" s="23">
        <v>507</v>
      </c>
      <c r="AK66" s="23">
        <v>0</v>
      </c>
      <c r="AM66" s="23">
        <f>SUM(G66:AK66)</f>
        <v>1800</v>
      </c>
    </row>
    <row r="67" spans="1:39" x14ac:dyDescent="0.25">
      <c r="A67" s="7"/>
      <c r="B67" s="7"/>
      <c r="C67" s="7"/>
      <c r="D67" s="7"/>
      <c r="E67" s="7" t="s">
        <v>64</v>
      </c>
      <c r="F67" s="7"/>
      <c r="G67" s="36">
        <f t="shared" ref="G67:AK67" si="14">SUM(G64:G66)</f>
        <v>1411</v>
      </c>
      <c r="I67" s="36">
        <f t="shared" si="14"/>
        <v>61</v>
      </c>
      <c r="J67" s="36">
        <f t="shared" si="14"/>
        <v>39</v>
      </c>
      <c r="L67" s="36">
        <f t="shared" si="14"/>
        <v>405</v>
      </c>
      <c r="M67" s="36">
        <f t="shared" si="14"/>
        <v>11</v>
      </c>
      <c r="O67" s="36">
        <f t="shared" si="14"/>
        <v>193</v>
      </c>
      <c r="P67" s="20">
        <f t="shared" si="14"/>
        <v>11</v>
      </c>
      <c r="Q67" s="36">
        <f t="shared" si="14"/>
        <v>1</v>
      </c>
      <c r="S67" s="36">
        <f t="shared" si="14"/>
        <v>333</v>
      </c>
      <c r="T67" s="36">
        <f t="shared" si="14"/>
        <v>197</v>
      </c>
      <c r="V67" s="36">
        <f t="shared" si="14"/>
        <v>34</v>
      </c>
      <c r="X67" s="36">
        <f t="shared" si="14"/>
        <v>90</v>
      </c>
      <c r="Y67" s="20">
        <f t="shared" si="14"/>
        <v>1064</v>
      </c>
      <c r="Z67" s="20">
        <f t="shared" si="14"/>
        <v>10</v>
      </c>
      <c r="AA67" s="20">
        <f t="shared" si="14"/>
        <v>125</v>
      </c>
      <c r="AB67" s="20">
        <f t="shared" si="14"/>
        <v>163</v>
      </c>
      <c r="AC67" s="20">
        <f t="shared" si="14"/>
        <v>199</v>
      </c>
      <c r="AD67" s="20">
        <f t="shared" si="14"/>
        <v>226</v>
      </c>
      <c r="AE67" s="20">
        <f t="shared" si="14"/>
        <v>192</v>
      </c>
      <c r="AG67" s="20">
        <f t="shared" si="14"/>
        <v>90</v>
      </c>
      <c r="AH67" s="20">
        <f t="shared" si="14"/>
        <v>30</v>
      </c>
      <c r="AI67" s="20">
        <f t="shared" si="14"/>
        <v>341</v>
      </c>
      <c r="AJ67" s="20">
        <f t="shared" si="14"/>
        <v>524</v>
      </c>
      <c r="AK67" s="20">
        <f t="shared" si="14"/>
        <v>0</v>
      </c>
      <c r="AM67" s="21">
        <f>SUM(G67:AK67)</f>
        <v>5750</v>
      </c>
    </row>
    <row r="68" spans="1:39" x14ac:dyDescent="0.25">
      <c r="A68" s="7"/>
      <c r="B68" s="7"/>
      <c r="C68" s="7"/>
      <c r="D68" s="7"/>
      <c r="E68" s="7" t="s">
        <v>65</v>
      </c>
      <c r="F68" s="7"/>
      <c r="G68" s="21"/>
      <c r="I68" s="21"/>
      <c r="J68" s="21"/>
      <c r="L68" s="21"/>
      <c r="M68" s="21"/>
      <c r="P68" s="21"/>
      <c r="Q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G68" s="21"/>
      <c r="AH68" s="21"/>
      <c r="AI68" s="21"/>
      <c r="AJ68" s="21"/>
      <c r="AK68" s="20"/>
      <c r="AM68" s="20"/>
    </row>
    <row r="69" spans="1:39" x14ac:dyDescent="0.25">
      <c r="A69" s="7"/>
      <c r="B69" s="7"/>
      <c r="C69" s="7"/>
      <c r="D69" s="7"/>
      <c r="E69" s="7"/>
      <c r="F69" s="7" t="s">
        <v>66</v>
      </c>
      <c r="G69" s="21">
        <v>0</v>
      </c>
      <c r="I69" s="21">
        <v>0</v>
      </c>
      <c r="J69" s="21">
        <v>0</v>
      </c>
      <c r="L69" s="21">
        <v>0</v>
      </c>
      <c r="M69" s="21">
        <v>3630</v>
      </c>
      <c r="O69" s="21">
        <v>10000</v>
      </c>
      <c r="P69" s="21">
        <v>0</v>
      </c>
      <c r="Q69" s="21">
        <v>0</v>
      </c>
      <c r="S69" s="21">
        <v>5000</v>
      </c>
      <c r="T69" s="21">
        <v>4000</v>
      </c>
      <c r="V69" s="21">
        <v>15000</v>
      </c>
      <c r="X69" s="21">
        <v>0</v>
      </c>
      <c r="Y69" s="21">
        <v>0</v>
      </c>
      <c r="Z69" s="21">
        <v>0</v>
      </c>
      <c r="AA69" s="21">
        <v>0</v>
      </c>
      <c r="AB69" s="21">
        <v>19000</v>
      </c>
      <c r="AC69" s="21">
        <v>12000</v>
      </c>
      <c r="AD69" s="21">
        <v>30000</v>
      </c>
      <c r="AE69" s="21">
        <v>0</v>
      </c>
      <c r="AG69" s="21">
        <v>0</v>
      </c>
      <c r="AH69" s="21">
        <v>0</v>
      </c>
      <c r="AI69" s="21">
        <v>78125</v>
      </c>
      <c r="AJ69" s="21">
        <v>0</v>
      </c>
      <c r="AK69" s="20">
        <v>0</v>
      </c>
      <c r="AM69" s="20">
        <f>SUM(G69:AK69)</f>
        <v>176755</v>
      </c>
    </row>
    <row r="70" spans="1:39" ht="16.5" thickBot="1" x14ac:dyDescent="0.3">
      <c r="A70" s="7"/>
      <c r="B70" s="7"/>
      <c r="C70" s="7"/>
      <c r="D70" s="7"/>
      <c r="E70" s="7"/>
      <c r="F70" s="7" t="s">
        <v>67</v>
      </c>
      <c r="G70" s="23">
        <v>0</v>
      </c>
      <c r="I70" s="23">
        <v>0</v>
      </c>
      <c r="J70" s="23">
        <v>0</v>
      </c>
      <c r="L70" s="23">
        <v>0</v>
      </c>
      <c r="M70" s="23">
        <v>0</v>
      </c>
      <c r="O70" s="23">
        <v>0</v>
      </c>
      <c r="P70" s="23">
        <v>0</v>
      </c>
      <c r="Q70" s="23">
        <v>0</v>
      </c>
      <c r="S70" s="23">
        <v>0</v>
      </c>
      <c r="T70" s="23">
        <v>0</v>
      </c>
      <c r="V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M70" s="23">
        <f>SUM(G70:AK70)</f>
        <v>0</v>
      </c>
    </row>
    <row r="71" spans="1:39" x14ac:dyDescent="0.25">
      <c r="A71" s="7"/>
      <c r="B71" s="7"/>
      <c r="C71" s="7"/>
      <c r="D71" s="7"/>
      <c r="E71" s="7" t="s">
        <v>68</v>
      </c>
      <c r="F71" s="7"/>
      <c r="G71" s="36">
        <f t="shared" ref="G71:AK71" si="15">SUM(G69:G70)</f>
        <v>0</v>
      </c>
      <c r="I71" s="36">
        <f t="shared" si="15"/>
        <v>0</v>
      </c>
      <c r="J71" s="36">
        <f t="shared" si="15"/>
        <v>0</v>
      </c>
      <c r="L71" s="36">
        <f t="shared" si="15"/>
        <v>0</v>
      </c>
      <c r="M71" s="36">
        <f t="shared" si="15"/>
        <v>3630</v>
      </c>
      <c r="O71" s="36">
        <f t="shared" si="15"/>
        <v>10000</v>
      </c>
      <c r="P71" s="20">
        <f t="shared" si="15"/>
        <v>0</v>
      </c>
      <c r="Q71" s="36">
        <f t="shared" si="15"/>
        <v>0</v>
      </c>
      <c r="S71" s="36">
        <f t="shared" si="15"/>
        <v>5000</v>
      </c>
      <c r="T71" s="20">
        <f t="shared" si="15"/>
        <v>4000</v>
      </c>
      <c r="V71" s="36">
        <f t="shared" si="15"/>
        <v>15000</v>
      </c>
      <c r="X71" s="36">
        <f t="shared" si="15"/>
        <v>0</v>
      </c>
      <c r="Y71" s="20">
        <f t="shared" si="15"/>
        <v>0</v>
      </c>
      <c r="Z71" s="36">
        <f t="shared" si="15"/>
        <v>0</v>
      </c>
      <c r="AA71" s="36">
        <f t="shared" si="15"/>
        <v>0</v>
      </c>
      <c r="AB71" s="36">
        <f t="shared" si="15"/>
        <v>19000</v>
      </c>
      <c r="AC71" s="36">
        <f t="shared" si="15"/>
        <v>12000</v>
      </c>
      <c r="AD71" s="36">
        <f t="shared" si="15"/>
        <v>30000</v>
      </c>
      <c r="AE71" s="36">
        <f t="shared" si="15"/>
        <v>0</v>
      </c>
      <c r="AG71" s="36">
        <f t="shared" si="15"/>
        <v>0</v>
      </c>
      <c r="AH71" s="20">
        <f t="shared" si="15"/>
        <v>0</v>
      </c>
      <c r="AI71" s="20">
        <f t="shared" si="15"/>
        <v>78125</v>
      </c>
      <c r="AJ71" s="20">
        <f t="shared" si="15"/>
        <v>0</v>
      </c>
      <c r="AK71" s="36">
        <f t="shared" si="15"/>
        <v>0</v>
      </c>
      <c r="AM71" s="21">
        <f>SUM(G71:AK71)</f>
        <v>176755</v>
      </c>
    </row>
    <row r="72" spans="1:39" x14ac:dyDescent="0.25">
      <c r="A72" s="7"/>
      <c r="B72" s="7"/>
      <c r="C72" s="7"/>
      <c r="D72" s="7"/>
      <c r="E72" s="7" t="s">
        <v>69</v>
      </c>
      <c r="F72" s="7"/>
      <c r="G72" s="21">
        <v>1799</v>
      </c>
      <c r="I72" s="21">
        <v>574</v>
      </c>
      <c r="J72" s="21">
        <v>47</v>
      </c>
      <c r="L72" s="21">
        <v>996</v>
      </c>
      <c r="M72" s="21">
        <v>14</v>
      </c>
      <c r="O72" s="21">
        <v>2551</v>
      </c>
      <c r="P72" s="21">
        <v>13</v>
      </c>
      <c r="Q72" s="21">
        <v>101</v>
      </c>
      <c r="S72" s="21">
        <v>1400</v>
      </c>
      <c r="T72" s="21">
        <v>2236</v>
      </c>
      <c r="V72" s="21">
        <v>291</v>
      </c>
      <c r="X72" s="21">
        <v>0</v>
      </c>
      <c r="Y72" s="21">
        <v>1017</v>
      </c>
      <c r="Z72" s="21">
        <v>12</v>
      </c>
      <c r="AA72" s="21">
        <v>0</v>
      </c>
      <c r="AB72" s="21">
        <v>46</v>
      </c>
      <c r="AC72" s="21">
        <v>89</v>
      </c>
      <c r="AD72" s="21">
        <v>1621</v>
      </c>
      <c r="AE72" s="21">
        <v>1080</v>
      </c>
      <c r="AG72" s="21">
        <v>208</v>
      </c>
      <c r="AH72" s="21">
        <v>36</v>
      </c>
      <c r="AI72" s="21">
        <v>1290</v>
      </c>
      <c r="AJ72" s="21">
        <v>9029</v>
      </c>
      <c r="AK72" s="20">
        <v>0</v>
      </c>
      <c r="AM72" s="20">
        <f>SUM(G72:AK72)</f>
        <v>24450</v>
      </c>
    </row>
    <row r="73" spans="1:39" x14ac:dyDescent="0.25">
      <c r="A73" s="7"/>
      <c r="B73" s="7"/>
      <c r="C73" s="7"/>
      <c r="D73" s="7"/>
      <c r="E73" s="7" t="s">
        <v>70</v>
      </c>
      <c r="F73" s="7"/>
      <c r="G73" s="21"/>
      <c r="I73" s="21"/>
      <c r="J73" s="21"/>
      <c r="L73" s="21"/>
      <c r="M73" s="21"/>
      <c r="P73" s="21"/>
      <c r="Q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G73" s="21"/>
      <c r="AH73" s="21"/>
      <c r="AI73" s="21"/>
      <c r="AJ73" s="21"/>
      <c r="AK73" s="20"/>
      <c r="AM73" s="20"/>
    </row>
    <row r="74" spans="1:39" ht="16.5" thickBot="1" x14ac:dyDescent="0.3">
      <c r="A74" s="7"/>
      <c r="B74" s="7"/>
      <c r="C74" s="7"/>
      <c r="D74" s="7"/>
      <c r="E74" s="7"/>
      <c r="F74" s="7" t="s">
        <v>71</v>
      </c>
      <c r="G74" s="23">
        <v>2353</v>
      </c>
      <c r="I74" s="23">
        <v>102</v>
      </c>
      <c r="J74" s="23">
        <v>65</v>
      </c>
      <c r="L74" s="23">
        <v>483</v>
      </c>
      <c r="M74" s="23">
        <v>19</v>
      </c>
      <c r="O74" s="23">
        <v>70</v>
      </c>
      <c r="P74" s="23">
        <v>18</v>
      </c>
      <c r="Q74" s="23">
        <v>2</v>
      </c>
      <c r="S74" s="23">
        <v>555</v>
      </c>
      <c r="T74" s="23">
        <v>327</v>
      </c>
      <c r="V74" s="23">
        <v>57</v>
      </c>
      <c r="X74" s="23">
        <v>149</v>
      </c>
      <c r="Y74" s="23">
        <v>23</v>
      </c>
      <c r="Z74" s="23">
        <v>17</v>
      </c>
      <c r="AA74" s="23">
        <v>0</v>
      </c>
      <c r="AB74" s="23">
        <v>63</v>
      </c>
      <c r="AC74" s="23">
        <v>123</v>
      </c>
      <c r="AD74" s="23">
        <v>168</v>
      </c>
      <c r="AE74" s="23">
        <v>112</v>
      </c>
      <c r="AG74" s="23">
        <v>151</v>
      </c>
      <c r="AH74" s="23">
        <v>50</v>
      </c>
      <c r="AI74" s="23">
        <v>403</v>
      </c>
      <c r="AJ74" s="23">
        <v>40</v>
      </c>
      <c r="AK74" s="23">
        <v>0</v>
      </c>
      <c r="AM74" s="23">
        <f>SUM(G74:AK74)</f>
        <v>5350</v>
      </c>
    </row>
    <row r="75" spans="1:39" x14ac:dyDescent="0.25">
      <c r="A75" s="7"/>
      <c r="B75" s="7"/>
      <c r="C75" s="7"/>
      <c r="D75" s="7"/>
      <c r="E75" s="7" t="s">
        <v>72</v>
      </c>
      <c r="F75" s="7"/>
      <c r="G75" s="36">
        <f t="shared" ref="G75:AK75" si="16">G74</f>
        <v>2353</v>
      </c>
      <c r="I75" s="36">
        <f t="shared" si="16"/>
        <v>102</v>
      </c>
      <c r="J75" s="36">
        <f t="shared" si="16"/>
        <v>65</v>
      </c>
      <c r="L75" s="20">
        <f t="shared" si="16"/>
        <v>483</v>
      </c>
      <c r="M75" s="36">
        <f t="shared" si="16"/>
        <v>19</v>
      </c>
      <c r="O75" s="36">
        <f t="shared" si="16"/>
        <v>70</v>
      </c>
      <c r="P75" s="36">
        <f t="shared" si="16"/>
        <v>18</v>
      </c>
      <c r="Q75" s="36">
        <f t="shared" si="16"/>
        <v>2</v>
      </c>
      <c r="S75" s="20">
        <f t="shared" si="16"/>
        <v>555</v>
      </c>
      <c r="T75" s="36">
        <f t="shared" si="16"/>
        <v>327</v>
      </c>
      <c r="V75" s="36">
        <f t="shared" si="16"/>
        <v>57</v>
      </c>
      <c r="X75" s="36">
        <f t="shared" si="16"/>
        <v>149</v>
      </c>
      <c r="Y75" s="20">
        <f t="shared" si="16"/>
        <v>23</v>
      </c>
      <c r="Z75" s="36">
        <f t="shared" si="16"/>
        <v>17</v>
      </c>
      <c r="AA75" s="36">
        <f t="shared" si="16"/>
        <v>0</v>
      </c>
      <c r="AB75" s="36">
        <f t="shared" si="16"/>
        <v>63</v>
      </c>
      <c r="AC75" s="36">
        <f t="shared" si="16"/>
        <v>123</v>
      </c>
      <c r="AD75" s="36">
        <f t="shared" si="16"/>
        <v>168</v>
      </c>
      <c r="AE75" s="36">
        <f t="shared" si="16"/>
        <v>112</v>
      </c>
      <c r="AG75" s="36">
        <f t="shared" si="16"/>
        <v>151</v>
      </c>
      <c r="AH75" s="20">
        <f t="shared" si="16"/>
        <v>50</v>
      </c>
      <c r="AI75" s="20">
        <f t="shared" si="16"/>
        <v>403</v>
      </c>
      <c r="AJ75" s="20">
        <f t="shared" si="16"/>
        <v>40</v>
      </c>
      <c r="AK75" s="20">
        <f t="shared" si="16"/>
        <v>0</v>
      </c>
      <c r="AM75" s="21">
        <f>SUM(G75:AK75)</f>
        <v>5350</v>
      </c>
    </row>
    <row r="76" spans="1:39" x14ac:dyDescent="0.25">
      <c r="A76" s="7"/>
      <c r="B76" s="7"/>
      <c r="C76" s="7"/>
      <c r="D76" s="7"/>
      <c r="E76" s="7" t="s">
        <v>73</v>
      </c>
      <c r="F76" s="7"/>
      <c r="G76" s="21"/>
      <c r="I76" s="21"/>
      <c r="J76" s="21"/>
      <c r="L76" s="21"/>
      <c r="M76" s="21"/>
      <c r="P76" s="21"/>
      <c r="Q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G76" s="21"/>
      <c r="AH76" s="21"/>
      <c r="AI76" s="21"/>
      <c r="AJ76" s="21"/>
      <c r="AK76" s="20"/>
      <c r="AM76" s="20"/>
    </row>
    <row r="77" spans="1:39" x14ac:dyDescent="0.25">
      <c r="A77" s="7"/>
      <c r="B77" s="7"/>
      <c r="C77" s="7"/>
      <c r="D77" s="7"/>
      <c r="E77" s="7"/>
      <c r="F77" s="7" t="s">
        <v>74</v>
      </c>
      <c r="G77" s="21">
        <v>1506</v>
      </c>
      <c r="I77" s="21">
        <v>416</v>
      </c>
      <c r="J77" s="21">
        <v>41</v>
      </c>
      <c r="L77" s="21">
        <v>550</v>
      </c>
      <c r="M77" s="21">
        <v>12</v>
      </c>
      <c r="O77" s="21">
        <v>145</v>
      </c>
      <c r="P77" s="21">
        <v>12</v>
      </c>
      <c r="Q77" s="21">
        <v>1</v>
      </c>
      <c r="S77" s="21">
        <v>21355</v>
      </c>
      <c r="T77" s="21">
        <v>210</v>
      </c>
      <c r="V77" s="21">
        <v>786</v>
      </c>
      <c r="X77" s="21">
        <v>96</v>
      </c>
      <c r="Y77" s="21">
        <v>3015</v>
      </c>
      <c r="Z77" s="21">
        <v>11</v>
      </c>
      <c r="AA77" s="21">
        <v>0</v>
      </c>
      <c r="AB77" s="21">
        <v>41</v>
      </c>
      <c r="AC77" s="21">
        <v>79</v>
      </c>
      <c r="AD77" s="21">
        <v>1107</v>
      </c>
      <c r="AE77" s="21">
        <v>2071</v>
      </c>
      <c r="AG77" s="21">
        <v>96</v>
      </c>
      <c r="AH77" s="21">
        <v>32</v>
      </c>
      <c r="AI77" s="21">
        <v>1458</v>
      </c>
      <c r="AJ77" s="21">
        <v>25</v>
      </c>
      <c r="AK77" s="20">
        <v>0</v>
      </c>
      <c r="AM77" s="20">
        <f>SUM(G77:AK77)</f>
        <v>33065</v>
      </c>
    </row>
    <row r="78" spans="1:39" x14ac:dyDescent="0.25">
      <c r="A78" s="7"/>
      <c r="B78" s="7"/>
      <c r="C78" s="7"/>
      <c r="D78" s="7"/>
      <c r="E78" s="7"/>
      <c r="F78" s="7" t="s">
        <v>75</v>
      </c>
      <c r="G78" s="21">
        <v>941</v>
      </c>
      <c r="I78" s="21">
        <v>66</v>
      </c>
      <c r="J78" s="21">
        <v>26</v>
      </c>
      <c r="L78" s="21">
        <v>53</v>
      </c>
      <c r="M78" s="21">
        <v>208</v>
      </c>
      <c r="O78" s="21">
        <v>278</v>
      </c>
      <c r="P78" s="21">
        <v>7</v>
      </c>
      <c r="Q78" s="21">
        <v>251</v>
      </c>
      <c r="S78" s="21">
        <v>522</v>
      </c>
      <c r="T78" s="21">
        <v>481</v>
      </c>
      <c r="V78" s="21">
        <v>123</v>
      </c>
      <c r="X78" s="21">
        <v>60</v>
      </c>
      <c r="Y78" s="21">
        <v>509</v>
      </c>
      <c r="Z78" s="21">
        <v>7</v>
      </c>
      <c r="AA78" s="21">
        <v>0</v>
      </c>
      <c r="AB78" s="21">
        <v>25</v>
      </c>
      <c r="AC78" s="21">
        <v>49</v>
      </c>
      <c r="AD78" s="21">
        <v>67</v>
      </c>
      <c r="AE78" s="21">
        <v>545</v>
      </c>
      <c r="AG78" s="21">
        <v>160</v>
      </c>
      <c r="AH78" s="21">
        <v>20</v>
      </c>
      <c r="AI78" s="21">
        <v>3524.75</v>
      </c>
      <c r="AJ78" s="21">
        <v>16</v>
      </c>
      <c r="AK78" s="20">
        <v>0</v>
      </c>
      <c r="AM78" s="20">
        <f>SUM(G78:AK78)</f>
        <v>7938.75</v>
      </c>
    </row>
    <row r="79" spans="1:39" ht="16.5" thickBot="1" x14ac:dyDescent="0.3">
      <c r="A79" s="7"/>
      <c r="B79" s="7"/>
      <c r="C79" s="7"/>
      <c r="D79" s="7"/>
      <c r="E79" s="7"/>
      <c r="F79" s="7" t="s">
        <v>86</v>
      </c>
      <c r="G79" s="23">
        <v>0</v>
      </c>
      <c r="I79" s="23">
        <v>0</v>
      </c>
      <c r="J79" s="23">
        <v>0</v>
      </c>
      <c r="L79" s="23">
        <v>0</v>
      </c>
      <c r="M79" s="23">
        <v>0</v>
      </c>
      <c r="O79" s="23">
        <v>0</v>
      </c>
      <c r="P79" s="23">
        <v>0</v>
      </c>
      <c r="Q79" s="23">
        <v>0</v>
      </c>
      <c r="S79" s="23">
        <v>0</v>
      </c>
      <c r="T79" s="23">
        <v>0</v>
      </c>
      <c r="V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M79" s="23">
        <f>SUM(G79:AK79)</f>
        <v>0</v>
      </c>
    </row>
    <row r="80" spans="1:39" x14ac:dyDescent="0.25">
      <c r="A80" s="7"/>
      <c r="B80" s="7"/>
      <c r="C80" s="7"/>
      <c r="D80" s="7"/>
      <c r="E80" s="7" t="s">
        <v>76</v>
      </c>
      <c r="F80" s="7"/>
      <c r="G80" s="36">
        <f t="shared" ref="G80:AK80" si="17">SUM(G77:G79)</f>
        <v>2447</v>
      </c>
      <c r="I80" s="36">
        <f t="shared" si="17"/>
        <v>482</v>
      </c>
      <c r="J80" s="36">
        <f t="shared" si="17"/>
        <v>67</v>
      </c>
      <c r="L80" s="36">
        <f t="shared" si="17"/>
        <v>603</v>
      </c>
      <c r="M80" s="36">
        <f t="shared" si="17"/>
        <v>220</v>
      </c>
      <c r="O80" s="36">
        <f t="shared" si="17"/>
        <v>423</v>
      </c>
      <c r="P80" s="36">
        <f t="shared" si="17"/>
        <v>19</v>
      </c>
      <c r="Q80" s="36">
        <f t="shared" si="17"/>
        <v>252</v>
      </c>
      <c r="S80" s="36">
        <f t="shared" si="17"/>
        <v>21877</v>
      </c>
      <c r="T80" s="36">
        <f t="shared" si="17"/>
        <v>691</v>
      </c>
      <c r="V80" s="36">
        <f t="shared" si="17"/>
        <v>909</v>
      </c>
      <c r="X80" s="36">
        <f t="shared" si="17"/>
        <v>156</v>
      </c>
      <c r="Y80" s="20">
        <f t="shared" si="17"/>
        <v>3524</v>
      </c>
      <c r="Z80" s="36">
        <f t="shared" si="17"/>
        <v>18</v>
      </c>
      <c r="AA80" s="36">
        <f t="shared" si="17"/>
        <v>0</v>
      </c>
      <c r="AB80" s="36">
        <f t="shared" si="17"/>
        <v>66</v>
      </c>
      <c r="AC80" s="36">
        <f t="shared" si="17"/>
        <v>128</v>
      </c>
      <c r="AD80" s="36">
        <f t="shared" si="17"/>
        <v>1174</v>
      </c>
      <c r="AE80" s="36">
        <f t="shared" si="17"/>
        <v>2616</v>
      </c>
      <c r="AG80" s="36">
        <f t="shared" si="17"/>
        <v>256</v>
      </c>
      <c r="AH80" s="20">
        <f t="shared" si="17"/>
        <v>52</v>
      </c>
      <c r="AI80" s="20">
        <f t="shared" si="17"/>
        <v>4982.75</v>
      </c>
      <c r="AJ80" s="20">
        <f t="shared" si="17"/>
        <v>41</v>
      </c>
      <c r="AK80" s="20">
        <f t="shared" si="17"/>
        <v>0</v>
      </c>
      <c r="AM80" s="21">
        <f>SUM(G80:AK80)</f>
        <v>41003.75</v>
      </c>
    </row>
    <row r="81" spans="1:39" x14ac:dyDescent="0.25">
      <c r="A81" s="7"/>
      <c r="B81" s="7"/>
      <c r="C81" s="7"/>
      <c r="D81" s="7"/>
      <c r="E81" s="7" t="s">
        <v>77</v>
      </c>
      <c r="F81" s="7"/>
      <c r="G81" s="21"/>
      <c r="I81" s="21"/>
      <c r="J81" s="21"/>
      <c r="L81" s="21"/>
      <c r="M81" s="21"/>
      <c r="P81" s="21"/>
      <c r="Q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G81" s="21"/>
      <c r="AH81" s="21"/>
      <c r="AI81" s="21"/>
      <c r="AJ81" s="21"/>
      <c r="AK81" s="20"/>
      <c r="AM81" s="20"/>
    </row>
    <row r="82" spans="1:39" x14ac:dyDescent="0.25">
      <c r="A82" s="7"/>
      <c r="B82" s="7"/>
      <c r="C82" s="7"/>
      <c r="D82" s="7"/>
      <c r="E82" s="7"/>
      <c r="F82" s="7" t="s">
        <v>78</v>
      </c>
      <c r="G82" s="21">
        <v>0</v>
      </c>
      <c r="I82" s="21">
        <v>0</v>
      </c>
      <c r="J82" s="21">
        <v>0</v>
      </c>
      <c r="L82" s="21">
        <v>0</v>
      </c>
      <c r="M82" s="21">
        <v>0</v>
      </c>
      <c r="O82" s="21">
        <v>0</v>
      </c>
      <c r="P82" s="21">
        <v>0</v>
      </c>
      <c r="Q82" s="21">
        <v>0</v>
      </c>
      <c r="S82" s="21">
        <v>0</v>
      </c>
      <c r="T82" s="21">
        <v>0</v>
      </c>
      <c r="V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G82" s="21">
        <v>0</v>
      </c>
      <c r="AH82" s="21">
        <v>0</v>
      </c>
      <c r="AI82" s="21">
        <v>0</v>
      </c>
      <c r="AJ82" s="21">
        <v>0</v>
      </c>
      <c r="AK82" s="20">
        <v>0</v>
      </c>
      <c r="AM82" s="20">
        <f t="shared" ref="AM82:AM89" si="18">SUM(G82:AK82)</f>
        <v>0</v>
      </c>
    </row>
    <row r="83" spans="1:39" x14ac:dyDescent="0.25">
      <c r="A83" s="7"/>
      <c r="B83" s="7"/>
      <c r="C83" s="7"/>
      <c r="D83" s="7"/>
      <c r="E83" s="7"/>
      <c r="F83" s="7" t="s">
        <v>79</v>
      </c>
      <c r="G83" s="21">
        <v>0</v>
      </c>
      <c r="I83" s="21">
        <v>0</v>
      </c>
      <c r="J83" s="21">
        <v>0</v>
      </c>
      <c r="L83" s="21">
        <v>0</v>
      </c>
      <c r="M83" s="21">
        <v>0</v>
      </c>
      <c r="O83" s="21">
        <v>0</v>
      </c>
      <c r="P83" s="21">
        <v>0</v>
      </c>
      <c r="Q83" s="21">
        <v>0</v>
      </c>
      <c r="S83" s="21">
        <v>0</v>
      </c>
      <c r="T83" s="21">
        <v>0</v>
      </c>
      <c r="V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G83" s="21">
        <v>0</v>
      </c>
      <c r="AH83" s="21">
        <v>0</v>
      </c>
      <c r="AI83" s="21">
        <v>0</v>
      </c>
      <c r="AJ83" s="21">
        <v>0</v>
      </c>
      <c r="AK83" s="20">
        <v>0</v>
      </c>
      <c r="AM83" s="20">
        <f t="shared" si="18"/>
        <v>0</v>
      </c>
    </row>
    <row r="84" spans="1:39" ht="16.5" thickBot="1" x14ac:dyDescent="0.3">
      <c r="A84" s="7"/>
      <c r="B84" s="7"/>
      <c r="C84" s="7"/>
      <c r="D84" s="7"/>
      <c r="E84" s="7"/>
      <c r="F84" s="7" t="s">
        <v>80</v>
      </c>
      <c r="G84" s="23">
        <v>2917</v>
      </c>
      <c r="I84" s="23">
        <v>23</v>
      </c>
      <c r="J84" s="23">
        <v>14</v>
      </c>
      <c r="L84" s="23">
        <v>29</v>
      </c>
      <c r="M84" s="23">
        <v>4</v>
      </c>
      <c r="O84" s="23">
        <v>15</v>
      </c>
      <c r="P84" s="23">
        <v>4</v>
      </c>
      <c r="Q84" s="23">
        <v>0</v>
      </c>
      <c r="S84" s="23">
        <v>122</v>
      </c>
      <c r="T84" s="23">
        <v>72</v>
      </c>
      <c r="V84" s="23">
        <v>13</v>
      </c>
      <c r="X84" s="23">
        <v>33</v>
      </c>
      <c r="Y84" s="23">
        <v>5</v>
      </c>
      <c r="Z84" s="23">
        <v>4</v>
      </c>
      <c r="AA84" s="23">
        <v>0</v>
      </c>
      <c r="AB84" s="23">
        <v>14</v>
      </c>
      <c r="AC84" s="23">
        <v>27</v>
      </c>
      <c r="AD84" s="23">
        <v>37</v>
      </c>
      <c r="AE84" s="23">
        <v>25</v>
      </c>
      <c r="AG84" s="23">
        <v>33</v>
      </c>
      <c r="AH84" s="23">
        <v>11</v>
      </c>
      <c r="AI84" s="23">
        <v>89</v>
      </c>
      <c r="AJ84" s="23">
        <v>9</v>
      </c>
      <c r="AK84" s="23">
        <v>0</v>
      </c>
      <c r="AM84" s="23">
        <f t="shared" si="18"/>
        <v>3500</v>
      </c>
    </row>
    <row r="85" spans="1:39" x14ac:dyDescent="0.25">
      <c r="A85" s="7"/>
      <c r="B85" s="7"/>
      <c r="C85" s="7"/>
      <c r="D85" s="7"/>
      <c r="E85" s="7" t="s">
        <v>81</v>
      </c>
      <c r="F85" s="7"/>
      <c r="G85" s="36">
        <f t="shared" ref="G85:AK85" si="19">SUM(G82:G84)</f>
        <v>2917</v>
      </c>
      <c r="I85" s="36">
        <f t="shared" si="19"/>
        <v>23</v>
      </c>
      <c r="J85" s="36">
        <f t="shared" si="19"/>
        <v>14</v>
      </c>
      <c r="L85" s="36">
        <f t="shared" si="19"/>
        <v>29</v>
      </c>
      <c r="M85" s="36">
        <f t="shared" si="19"/>
        <v>4</v>
      </c>
      <c r="O85" s="36">
        <f t="shared" si="19"/>
        <v>15</v>
      </c>
      <c r="P85" s="36">
        <f t="shared" si="19"/>
        <v>4</v>
      </c>
      <c r="Q85" s="36">
        <f t="shared" si="19"/>
        <v>0</v>
      </c>
      <c r="S85" s="36">
        <f t="shared" si="19"/>
        <v>122</v>
      </c>
      <c r="T85" s="36">
        <f t="shared" si="19"/>
        <v>72</v>
      </c>
      <c r="V85" s="36">
        <f t="shared" si="19"/>
        <v>13</v>
      </c>
      <c r="X85" s="36">
        <f t="shared" si="19"/>
        <v>33</v>
      </c>
      <c r="Y85" s="20">
        <f t="shared" si="19"/>
        <v>5</v>
      </c>
      <c r="Z85" s="36">
        <f t="shared" si="19"/>
        <v>4</v>
      </c>
      <c r="AA85" s="36">
        <f t="shared" si="19"/>
        <v>0</v>
      </c>
      <c r="AB85" s="36">
        <f t="shared" si="19"/>
        <v>14</v>
      </c>
      <c r="AC85" s="36">
        <f t="shared" si="19"/>
        <v>27</v>
      </c>
      <c r="AD85" s="36">
        <f t="shared" si="19"/>
        <v>37</v>
      </c>
      <c r="AE85" s="36">
        <f t="shared" si="19"/>
        <v>25</v>
      </c>
      <c r="AG85" s="36">
        <f t="shared" si="19"/>
        <v>33</v>
      </c>
      <c r="AH85" s="36">
        <f t="shared" si="19"/>
        <v>11</v>
      </c>
      <c r="AI85" s="20">
        <f t="shared" si="19"/>
        <v>89</v>
      </c>
      <c r="AJ85" s="20">
        <f t="shared" si="19"/>
        <v>9</v>
      </c>
      <c r="AK85" s="20">
        <f t="shared" si="19"/>
        <v>0</v>
      </c>
      <c r="AM85" s="21">
        <f t="shared" si="18"/>
        <v>3500</v>
      </c>
    </row>
    <row r="86" spans="1:39" ht="16.5" thickBot="1" x14ac:dyDescent="0.3">
      <c r="A86" s="7"/>
      <c r="B86" s="7"/>
      <c r="C86" s="7"/>
      <c r="D86" s="7"/>
      <c r="E86" s="7" t="s">
        <v>82</v>
      </c>
      <c r="F86" s="7"/>
      <c r="G86" s="20">
        <v>3000</v>
      </c>
      <c r="I86" s="20">
        <v>0</v>
      </c>
      <c r="J86" s="20">
        <v>0</v>
      </c>
      <c r="L86" s="20">
        <v>0</v>
      </c>
      <c r="M86" s="20">
        <v>0</v>
      </c>
      <c r="O86" s="20">
        <v>0</v>
      </c>
      <c r="P86" s="20">
        <v>0</v>
      </c>
      <c r="Q86" s="20">
        <v>0</v>
      </c>
      <c r="S86" s="20">
        <v>0</v>
      </c>
      <c r="T86" s="20">
        <v>0</v>
      </c>
      <c r="V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  <c r="AM86" s="20">
        <f t="shared" si="18"/>
        <v>3000</v>
      </c>
    </row>
    <row r="87" spans="1:39" ht="16.5" thickBot="1" x14ac:dyDescent="0.3">
      <c r="A87" s="7"/>
      <c r="B87" s="7"/>
      <c r="C87" s="7"/>
      <c r="D87" s="7" t="s">
        <v>83</v>
      </c>
      <c r="E87" s="7"/>
      <c r="F87" s="7"/>
      <c r="G87" s="24">
        <f t="shared" ref="G87:AK87" si="20">G86+G85+G80+G75+G72+G71+G67+G62+G54+G53+G50+G47+G42+G38+G32</f>
        <v>444413</v>
      </c>
      <c r="I87" s="24">
        <f t="shared" si="20"/>
        <v>53660</v>
      </c>
      <c r="J87" s="24">
        <f t="shared" si="20"/>
        <v>31054</v>
      </c>
      <c r="L87" s="24">
        <f t="shared" si="20"/>
        <v>63347</v>
      </c>
      <c r="M87" s="24">
        <f t="shared" si="20"/>
        <v>9124</v>
      </c>
      <c r="O87" s="24">
        <f t="shared" si="20"/>
        <v>33279</v>
      </c>
      <c r="P87" s="24">
        <f t="shared" si="20"/>
        <v>8606</v>
      </c>
      <c r="Q87" s="24">
        <f t="shared" si="20"/>
        <v>975</v>
      </c>
      <c r="S87" s="24">
        <f t="shared" si="20"/>
        <v>285471</v>
      </c>
      <c r="T87" s="24">
        <f t="shared" si="20"/>
        <v>81506</v>
      </c>
      <c r="V87" s="24">
        <f t="shared" si="20"/>
        <v>27018</v>
      </c>
      <c r="X87" s="24">
        <f t="shared" si="20"/>
        <v>78340</v>
      </c>
      <c r="Y87" s="24">
        <f t="shared" si="20"/>
        <v>11033</v>
      </c>
      <c r="Z87" s="24">
        <f t="shared" si="20"/>
        <v>7820</v>
      </c>
      <c r="AA87" s="24">
        <f t="shared" si="20"/>
        <v>193</v>
      </c>
      <c r="AB87" s="24">
        <f t="shared" si="20"/>
        <v>29932</v>
      </c>
      <c r="AC87" s="24">
        <f t="shared" si="20"/>
        <v>58104</v>
      </c>
      <c r="AD87" s="24">
        <f t="shared" si="20"/>
        <v>82439</v>
      </c>
      <c r="AE87" s="24">
        <f t="shared" si="20"/>
        <v>57970</v>
      </c>
      <c r="AG87" s="24">
        <f t="shared" si="20"/>
        <v>25860</v>
      </c>
      <c r="AH87" s="24">
        <f t="shared" si="20"/>
        <v>24194</v>
      </c>
      <c r="AI87" s="24">
        <f t="shared" si="20"/>
        <v>194433.75</v>
      </c>
      <c r="AJ87" s="24">
        <f t="shared" si="20"/>
        <v>19227</v>
      </c>
      <c r="AK87" s="24">
        <f t="shared" si="20"/>
        <v>0</v>
      </c>
      <c r="AM87" s="24">
        <f>SUM(G87:AK87)</f>
        <v>1627998.75</v>
      </c>
    </row>
    <row r="88" spans="1:39" ht="16.5" thickBot="1" x14ac:dyDescent="0.3">
      <c r="A88" s="7"/>
      <c r="B88" s="7" t="s">
        <v>84</v>
      </c>
      <c r="C88" s="7"/>
      <c r="D88" s="7"/>
      <c r="E88" s="7"/>
      <c r="F88" s="7"/>
      <c r="G88" s="24">
        <f>G22-G87</f>
        <v>-29413</v>
      </c>
      <c r="I88" s="24">
        <f>I22-I87</f>
        <v>-33660</v>
      </c>
      <c r="J88" s="24">
        <f>J22-J87</f>
        <v>8946</v>
      </c>
      <c r="L88" s="24">
        <f>L22-L87</f>
        <v>-63347</v>
      </c>
      <c r="M88" s="24">
        <f>M22-M87</f>
        <v>-9124</v>
      </c>
      <c r="O88" s="24">
        <f>O22-O87</f>
        <v>-33279</v>
      </c>
      <c r="P88" s="24">
        <f>P22-P87</f>
        <v>-8606</v>
      </c>
      <c r="Q88" s="24">
        <f>Q22-Q87</f>
        <v>-975</v>
      </c>
      <c r="S88" s="24">
        <f>S22-S87</f>
        <v>-85471</v>
      </c>
      <c r="T88" s="24">
        <f>T22-T87</f>
        <v>-10006</v>
      </c>
      <c r="V88" s="24">
        <f>V22-V87</f>
        <v>-14518</v>
      </c>
      <c r="X88" s="24">
        <f t="shared" ref="X88:AE88" si="21">X22-X87</f>
        <v>261660</v>
      </c>
      <c r="Y88" s="24">
        <f t="shared" si="21"/>
        <v>114967</v>
      </c>
      <c r="Z88" s="24">
        <f t="shared" si="21"/>
        <v>-2820</v>
      </c>
      <c r="AA88" s="24">
        <f t="shared" si="21"/>
        <v>-193</v>
      </c>
      <c r="AB88" s="24">
        <f t="shared" si="21"/>
        <v>-12932</v>
      </c>
      <c r="AC88" s="24">
        <f t="shared" si="21"/>
        <v>-21104</v>
      </c>
      <c r="AD88" s="24">
        <f t="shared" si="21"/>
        <v>-17439</v>
      </c>
      <c r="AE88" s="24">
        <f t="shared" si="21"/>
        <v>2030</v>
      </c>
      <c r="AG88" s="24">
        <f>AG22-AG87</f>
        <v>34140</v>
      </c>
      <c r="AH88" s="24">
        <f>AH22-AH87</f>
        <v>-9194</v>
      </c>
      <c r="AI88" s="24">
        <f>AI22-AI87</f>
        <v>-184433.75</v>
      </c>
      <c r="AJ88" s="24">
        <f>AJ22-AJ87</f>
        <v>-19227</v>
      </c>
      <c r="AK88" s="25">
        <f>AK22-AK87</f>
        <v>150000</v>
      </c>
      <c r="AM88" s="24">
        <f t="shared" si="18"/>
        <v>16001.25</v>
      </c>
    </row>
    <row r="89" spans="1:39" ht="16.5" thickBot="1" x14ac:dyDescent="0.3">
      <c r="A89" s="7" t="s">
        <v>85</v>
      </c>
      <c r="B89" s="7"/>
      <c r="C89" s="7"/>
      <c r="D89" s="7"/>
      <c r="E89" s="7"/>
      <c r="F89" s="7"/>
      <c r="G89" s="26">
        <f t="shared" ref="G89:AK89" si="22">G88</f>
        <v>-29413</v>
      </c>
      <c r="H89" s="27"/>
      <c r="I89" s="26">
        <f t="shared" si="22"/>
        <v>-33660</v>
      </c>
      <c r="J89" s="26">
        <f t="shared" si="22"/>
        <v>8946</v>
      </c>
      <c r="K89" s="27"/>
      <c r="L89" s="26">
        <f t="shared" si="22"/>
        <v>-63347</v>
      </c>
      <c r="M89" s="26">
        <f t="shared" si="22"/>
        <v>-9124</v>
      </c>
      <c r="N89" s="27"/>
      <c r="O89" s="26">
        <f t="shared" si="22"/>
        <v>-33279</v>
      </c>
      <c r="P89" s="26">
        <f t="shared" si="22"/>
        <v>-8606</v>
      </c>
      <c r="Q89" s="26">
        <f t="shared" si="22"/>
        <v>-975</v>
      </c>
      <c r="R89" s="27"/>
      <c r="S89" s="26">
        <f t="shared" si="22"/>
        <v>-85471</v>
      </c>
      <c r="T89" s="26">
        <f t="shared" si="22"/>
        <v>-10006</v>
      </c>
      <c r="U89" s="27"/>
      <c r="V89" s="26">
        <f t="shared" si="22"/>
        <v>-14518</v>
      </c>
      <c r="W89" s="27"/>
      <c r="X89" s="26">
        <f t="shared" si="22"/>
        <v>261660</v>
      </c>
      <c r="Y89" s="26">
        <f t="shared" si="22"/>
        <v>114967</v>
      </c>
      <c r="Z89" s="26">
        <f t="shared" si="22"/>
        <v>-2820</v>
      </c>
      <c r="AA89" s="26">
        <f t="shared" si="22"/>
        <v>-193</v>
      </c>
      <c r="AB89" s="26">
        <f t="shared" si="22"/>
        <v>-12932</v>
      </c>
      <c r="AC89" s="26">
        <f t="shared" si="22"/>
        <v>-21104</v>
      </c>
      <c r="AD89" s="26">
        <f t="shared" si="22"/>
        <v>-17439</v>
      </c>
      <c r="AE89" s="26">
        <f t="shared" si="22"/>
        <v>2030</v>
      </c>
      <c r="AF89" s="27"/>
      <c r="AG89" s="26">
        <f t="shared" si="22"/>
        <v>34140</v>
      </c>
      <c r="AH89" s="26">
        <f t="shared" si="22"/>
        <v>-9194</v>
      </c>
      <c r="AI89" s="26">
        <f t="shared" si="22"/>
        <v>-184433.75</v>
      </c>
      <c r="AJ89" s="26">
        <f t="shared" si="22"/>
        <v>-19227</v>
      </c>
      <c r="AK89" s="26">
        <f t="shared" si="22"/>
        <v>150000</v>
      </c>
      <c r="AL89" s="27"/>
      <c r="AM89" s="26">
        <f t="shared" si="18"/>
        <v>16001.25</v>
      </c>
    </row>
    <row r="90" spans="1:39" ht="16.5" thickTop="1" x14ac:dyDescent="0.25"/>
  </sheetData>
  <mergeCells count="7">
    <mergeCell ref="AM1:AM2"/>
    <mergeCell ref="I1:J1"/>
    <mergeCell ref="L1:M1"/>
    <mergeCell ref="O1:Q1"/>
    <mergeCell ref="S1:T1"/>
    <mergeCell ref="X1:AE1"/>
    <mergeCell ref="AG1:AK1"/>
  </mergeCells>
  <pageMargins left="0.7" right="0.7" top="0.75" bottom="0.75" header="0.3" footer="0.3"/>
  <ignoredErrors>
    <ignoredError sqref="AM2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2847b-6d1f-477f-8e98-8d0dbb30a73d" xsi:nil="true"/>
    <lcf76f155ced4ddcb4097134ff3c332f xmlns="f0d5edce-8ea1-4494-9d99-c32edd3ac74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525F783FE534BB3E7C7AD1D3C2C17" ma:contentTypeVersion="16" ma:contentTypeDescription="Create a new document." ma:contentTypeScope="" ma:versionID="b3df2c39a40f7f7414b255c5d6302fa8">
  <xsd:schema xmlns:xsd="http://www.w3.org/2001/XMLSchema" xmlns:xs="http://www.w3.org/2001/XMLSchema" xmlns:p="http://schemas.microsoft.com/office/2006/metadata/properties" xmlns:ns2="f0d5edce-8ea1-4494-9d99-c32edd3ac741" xmlns:ns3="3af2847b-6d1f-477f-8e98-8d0dbb30a73d" targetNamespace="http://schemas.microsoft.com/office/2006/metadata/properties" ma:root="true" ma:fieldsID="3cf1574c62a2417556dff1814571e882" ns2:_="" ns3:_="">
    <xsd:import namespace="f0d5edce-8ea1-4494-9d99-c32edd3ac741"/>
    <xsd:import namespace="3af2847b-6d1f-477f-8e98-8d0dbb30a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5edce-8ea1-4494-9d99-c32edd3ac7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085c1c-802b-4ee0-aab6-64372167b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2847b-6d1f-477f-8e98-8d0dbb30a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7db3f7-8ce9-4154-9bd9-2b4f77e070d7}" ma:internalName="TaxCatchAll" ma:showField="CatchAllData" ma:web="3af2847b-6d1f-477f-8e98-8d0dbb30a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4CD05-EFF1-462F-AD42-066025CD5C65}">
  <ds:schemaRefs>
    <ds:schemaRef ds:uri="http://schemas.microsoft.com/office/2006/metadata/properties"/>
    <ds:schemaRef ds:uri="http://schemas.microsoft.com/office/infopath/2007/PartnerControls"/>
    <ds:schemaRef ds:uri="3af2847b-6d1f-477f-8e98-8d0dbb30a73d"/>
    <ds:schemaRef ds:uri="f0d5edce-8ea1-4494-9d99-c32edd3ac741"/>
  </ds:schemaRefs>
</ds:datastoreItem>
</file>

<file path=customXml/itemProps2.xml><?xml version="1.0" encoding="utf-8"?>
<ds:datastoreItem xmlns:ds="http://schemas.openxmlformats.org/officeDocument/2006/customXml" ds:itemID="{1168320F-3FB1-41F2-9802-69E4BA4AD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5edce-8ea1-4494-9d99-c32edd3ac741"/>
    <ds:schemaRef ds:uri="3af2847b-6d1f-477f-8e98-8d0dbb30a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2F191D-ADCC-460D-B907-9FEC39852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Fiscal Year Comparison</vt:lpstr>
      <vt:lpstr>Condensed</vt:lpstr>
      <vt:lpstr>Expanded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Sobieski</dc:creator>
  <cp:lastModifiedBy>John Brandon</cp:lastModifiedBy>
  <cp:lastPrinted>2023-11-02T16:04:38Z</cp:lastPrinted>
  <dcterms:created xsi:type="dcterms:W3CDTF">2022-10-07T18:58:02Z</dcterms:created>
  <dcterms:modified xsi:type="dcterms:W3CDTF">2023-11-08T17:23:23Z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0x010100E71525F783FE534BB3E7C7AD1D3C2C17</vt:lpwstr>
  </property>
  <property fmtid="{D5CDD505-2E9C-101B-9397-08002B2CF9AE}" pid="3" name="MediaServiceImageTags">
    <vt:lpwstr/>
  </property>
</Properties>
</file>